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CHANDRA\###PERENCANAAN###\2024\Data Statistik Sektoral\2024\"/>
    </mc:Choice>
  </mc:AlternateContent>
  <xr:revisionPtr revIDLastSave="0" documentId="8_{01E5CA05-5A35-4556-B506-5E2C87F077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 1" sheetId="3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3" l="1"/>
  <c r="A35" i="3"/>
  <c r="A34" i="3"/>
  <c r="G33" i="3"/>
  <c r="E33" i="3"/>
  <c r="C33" i="3"/>
  <c r="D33" i="3" s="1"/>
  <c r="B33" i="3"/>
  <c r="A33" i="3"/>
  <c r="G32" i="3"/>
  <c r="E32" i="3"/>
  <c r="C32" i="3"/>
  <c r="A32" i="3"/>
  <c r="G31" i="3"/>
  <c r="E31" i="3"/>
  <c r="C31" i="3"/>
  <c r="A31" i="3"/>
  <c r="G30" i="3"/>
  <c r="E30" i="3"/>
  <c r="C30" i="3"/>
  <c r="A30" i="3"/>
  <c r="E29" i="3"/>
  <c r="C29" i="3"/>
  <c r="A29" i="3"/>
  <c r="E28" i="3"/>
  <c r="C28" i="3"/>
  <c r="A28" i="3"/>
  <c r="E27" i="3"/>
  <c r="C27" i="3"/>
  <c r="A27" i="3"/>
  <c r="E26" i="3"/>
  <c r="C26" i="3"/>
  <c r="A26" i="3"/>
  <c r="E25" i="3"/>
  <c r="C25" i="3"/>
  <c r="A25" i="3"/>
  <c r="J21" i="3"/>
  <c r="AF19" i="3"/>
  <c r="V18" i="3" s="1"/>
  <c r="S18" i="3"/>
  <c r="AF18" i="3" s="1"/>
  <c r="M18" i="3" s="1"/>
  <c r="J18" i="3" s="1"/>
  <c r="G18" i="3" s="1"/>
  <c r="H35" i="3" s="1"/>
  <c r="Q18" i="3" s="1"/>
  <c r="C35" i="3" s="1"/>
  <c r="B35" i="3" s="1"/>
  <c r="X17" i="3"/>
  <c r="V17" i="3"/>
  <c r="P17" i="3" s="1"/>
  <c r="M17" i="3"/>
  <c r="J17" i="3"/>
  <c r="S17" i="3" s="1"/>
  <c r="E34" i="3" s="1"/>
  <c r="C34" i="3" s="1"/>
  <c r="B34" i="3" s="1"/>
  <c r="X16" i="3"/>
  <c r="V16" i="3"/>
  <c r="S16" i="3"/>
  <c r="AF16" i="3" s="1"/>
  <c r="P16" i="3"/>
  <c r="M16" i="3"/>
  <c r="J16" i="3"/>
  <c r="H16" i="3"/>
  <c r="Q16" i="3" s="1"/>
  <c r="G16" i="3"/>
  <c r="H33" i="3" s="1"/>
  <c r="D16" i="3"/>
  <c r="P15" i="3"/>
  <c r="L15" i="3"/>
  <c r="S15" i="3" s="1"/>
  <c r="K15" i="3"/>
  <c r="Q15" i="3" s="1"/>
  <c r="J15" i="3"/>
  <c r="G15" i="3"/>
  <c r="H32" i="3" s="1"/>
  <c r="D15" i="3"/>
  <c r="W15" i="3" s="1"/>
  <c r="X15" i="3" s="1"/>
  <c r="AG14" i="3"/>
  <c r="X14" i="3"/>
  <c r="S14" i="3"/>
  <c r="T14" i="3" s="1"/>
  <c r="AB14" i="3" s="1"/>
  <c r="Q14" i="3"/>
  <c r="P14" i="3"/>
  <c r="M14" i="3"/>
  <c r="J14" i="3"/>
  <c r="G14" i="3"/>
  <c r="H31" i="3" s="1"/>
  <c r="AG13" i="3"/>
  <c r="X13" i="3"/>
  <c r="S13" i="3"/>
  <c r="AF13" i="3" s="1"/>
  <c r="AE13" i="3" s="1"/>
  <c r="Q13" i="3"/>
  <c r="P13" i="3"/>
  <c r="M13" i="3"/>
  <c r="J13" i="3"/>
  <c r="G13" i="3"/>
  <c r="H30" i="3" s="1"/>
  <c r="AG12" i="3"/>
  <c r="X12" i="3"/>
  <c r="Q12" i="3"/>
  <c r="P12" i="3"/>
  <c r="M12" i="3"/>
  <c r="J12" i="3"/>
  <c r="F12" i="3"/>
  <c r="G12" i="3" s="1"/>
  <c r="H29" i="3" s="1"/>
  <c r="AG11" i="3"/>
  <c r="X11" i="3"/>
  <c r="S11" i="3"/>
  <c r="T11" i="3" s="1"/>
  <c r="AB11" i="3" s="1"/>
  <c r="Q11" i="3"/>
  <c r="P11" i="3"/>
  <c r="M11" i="3"/>
  <c r="J11" i="3"/>
  <c r="G11" i="3"/>
  <c r="H28" i="3" s="1"/>
  <c r="F11" i="3"/>
  <c r="G28" i="3" s="1"/>
  <c r="AG10" i="3"/>
  <c r="X10" i="3"/>
  <c r="Q10" i="3"/>
  <c r="P10" i="3"/>
  <c r="M10" i="3"/>
  <c r="J10" i="3"/>
  <c r="F10" i="3"/>
  <c r="S10" i="3" s="1"/>
  <c r="AG9" i="3"/>
  <c r="X9" i="3"/>
  <c r="Q9" i="3"/>
  <c r="M9" i="3"/>
  <c r="J9" i="3"/>
  <c r="F9" i="3"/>
  <c r="G9" i="3" s="1"/>
  <c r="AG8" i="3"/>
  <c r="X8" i="3"/>
  <c r="Q8" i="3"/>
  <c r="M8" i="3"/>
  <c r="J8" i="3"/>
  <c r="F8" i="3"/>
  <c r="G8" i="3" s="1"/>
  <c r="R16" i="3" l="1"/>
  <c r="Y16" i="3"/>
  <c r="Z16" i="3" s="1"/>
  <c r="G26" i="3"/>
  <c r="AA16" i="3"/>
  <c r="F33" i="3"/>
  <c r="S9" i="3"/>
  <c r="AF9" i="3" s="1"/>
  <c r="AE9" i="3" s="1"/>
  <c r="G25" i="3"/>
  <c r="AA11" i="3"/>
  <c r="AA14" i="3"/>
  <c r="T16" i="3"/>
  <c r="AB16" i="3" s="1"/>
  <c r="AF10" i="3"/>
  <c r="AE10" i="3" s="1"/>
  <c r="AA10" i="3"/>
  <c r="T10" i="3"/>
  <c r="AB10" i="3" s="1"/>
  <c r="P9" i="3"/>
  <c r="H26" i="3"/>
  <c r="P8" i="3"/>
  <c r="H25" i="3"/>
  <c r="D35" i="3"/>
  <c r="R18" i="3"/>
  <c r="Y18" i="3"/>
  <c r="Z18" i="3" s="1"/>
  <c r="E54" i="3" s="1"/>
  <c r="T15" i="3"/>
  <c r="AB15" i="3" s="1"/>
  <c r="AF15" i="3"/>
  <c r="AA15" i="3"/>
  <c r="D34" i="3"/>
  <c r="F34" i="3"/>
  <c r="T17" i="3"/>
  <c r="AB17" i="3" s="1"/>
  <c r="AF17" i="3"/>
  <c r="AA17" i="3"/>
  <c r="F35" i="3"/>
  <c r="F54" i="3" s="1"/>
  <c r="AA18" i="3"/>
  <c r="T13" i="3"/>
  <c r="AB13" i="3" s="1"/>
  <c r="T18" i="3"/>
  <c r="T9" i="3"/>
  <c r="AB9" i="3" s="1"/>
  <c r="G10" i="3"/>
  <c r="H27" i="3" s="1"/>
  <c r="M15" i="3"/>
  <c r="G17" i="3"/>
  <c r="H34" i="3" s="1"/>
  <c r="G27" i="3"/>
  <c r="S8" i="3"/>
  <c r="AF11" i="3"/>
  <c r="AE11" i="3" s="1"/>
  <c r="S12" i="3"/>
  <c r="AA13" i="3"/>
  <c r="AF14" i="3"/>
  <c r="AE14" i="3" s="1"/>
  <c r="G34" i="3"/>
  <c r="G35" i="3"/>
  <c r="AA9" i="3"/>
  <c r="Q17" i="3"/>
  <c r="G29" i="3"/>
  <c r="D18" i="3"/>
  <c r="X18" i="3"/>
  <c r="P18" i="3"/>
  <c r="D17" i="3"/>
  <c r="AF12" i="3" l="1"/>
  <c r="AE12" i="3" s="1"/>
  <c r="AA12" i="3"/>
  <c r="T12" i="3"/>
  <c r="AB12" i="3" s="1"/>
  <c r="AB18" i="3"/>
  <c r="R17" i="3"/>
  <c r="Y17" i="3"/>
  <c r="Z17" i="3" s="1"/>
  <c r="AF8" i="3"/>
  <c r="AE8" i="3" s="1"/>
  <c r="AA8" i="3"/>
  <c r="T8" i="3"/>
  <c r="AB8" i="3" s="1"/>
  <c r="G5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Windows User</author>
  </authors>
  <commentList>
    <comment ref="C15" authorId="0" shapeId="0" xr:uid="{54E92B22-398B-4183-AC57-CFA0108E3B4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bps belum rilis data penduduk 2021, ini data capil 2021 Semester 1</t>
        </r>
      </text>
    </comment>
    <comment ref="E15" authorId="1" shapeId="0" xr:uid="{C22D1716-80E7-4A59-AEDB-4863FE432E78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Data SR PDAM akhir Desember 2021</t>
        </r>
      </text>
    </comment>
    <comment ref="F15" authorId="1" shapeId="0" xr:uid="{24D9ACA8-EBA2-452B-905C-A8AA1E1D3B54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Data Jiwa PDAM akhir Desember 2021</t>
        </r>
      </text>
    </comment>
    <comment ref="G15" authorId="1" shapeId="0" xr:uid="{D54C5FBB-0518-401F-A507-5E31DE59CEB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Data PDAM</t>
        </r>
      </text>
    </comment>
    <comment ref="C16" authorId="0" shapeId="0" xr:uid="{4CDADCA1-38D3-4DD8-B905-2654A5238B7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data BPS Sukoharjo dalam Angka 2022</t>
        </r>
      </text>
    </comment>
    <comment ref="E16" authorId="1" shapeId="0" xr:uid="{71E872C5-C78F-419D-BFB0-BA3F1C092DA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Data SR PDAM akhir September 2022</t>
        </r>
      </text>
    </comment>
    <comment ref="F16" authorId="1" shapeId="0" xr:uid="{ACE85B3B-AB4F-429C-9A81-3C97B96BD06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Data Jiwa PDAM akhir November 2022</t>
        </r>
      </text>
    </comment>
    <comment ref="G16" authorId="1" shapeId="0" xr:uid="{A441B8A7-79C1-48EE-8D66-8D6237A6F854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Data PDAM</t>
        </r>
      </text>
    </comment>
    <comment ref="B17" authorId="0" shapeId="0" xr:uid="{E26E73AA-9C48-45EA-B30B-D5F1D8B7B3A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data Dukcapil SMT 2 Tahun 2023</t>
        </r>
      </text>
    </comment>
    <comment ref="C17" authorId="0" shapeId="0" xr:uid="{C595D463-C902-4BCB-A280-F60ECE145C5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data Dukcapil SMT 2 Tahun 2023</t>
        </r>
      </text>
    </comment>
    <comment ref="E17" authorId="1" shapeId="0" xr:uid="{E0A4E6F4-15F6-4A3E-8250-89A75D548E59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Data SR PDAM akhir Desember 2023 tanpa Bongkar</t>
        </r>
      </text>
    </comment>
    <comment ref="B18" authorId="0" shapeId="0" xr:uid="{37AC7EC7-6AD8-4B6B-AEDF-30EA29E58B9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data Dukcapil SMT 1 Tahun 2024
</t>
        </r>
      </text>
    </comment>
    <comment ref="C18" authorId="0" shapeId="0" xr:uid="{DF1FFF44-122D-402F-BD18-42CB243516C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data Dukcapil SMT 1 Tahun 2024
</t>
        </r>
      </text>
    </comment>
    <comment ref="E18" authorId="1" shapeId="0" xr:uid="{A4EC9A9A-8FF5-4243-AC22-F2BCE2AF6C55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Data SR PDAM akhir Desember 2023 tanpa Bongkar</t>
        </r>
      </text>
    </comment>
    <comment ref="G30" authorId="1" shapeId="0" xr:uid="{C28C7FFF-1A4F-462B-ACD0-EA258400CF95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Hasil audit BPKP jumlah jiwa turun dari 203126 menjadi 132401
Jumlah penduduk sukoharjo yang digunakan utk menghitung 891912</t>
        </r>
      </text>
    </comment>
    <comment ref="H30" authorId="1" shapeId="0" xr:uid="{E30B8F03-A89C-4EA4-B643-06BD2F9B426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Hasil audit BPKP</t>
        </r>
      </text>
    </comment>
    <comment ref="G31" authorId="1" shapeId="0" xr:uid="{8026192C-0FF5-465E-B13C-71171CE37C3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Hasil audit BPKP jumlah jiwa turun dari 203126 menjadi 132401
Jumlah penduduk sukoharjo yang digunakan utk menghitung 891912</t>
        </r>
      </text>
    </comment>
    <comment ref="H31" authorId="1" shapeId="0" xr:uid="{9CFED85D-A2E5-4A2B-9647-4551E340E684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Hasil audit BPKP</t>
        </r>
      </text>
    </comment>
    <comment ref="C33" authorId="0" shapeId="0" xr:uid="{4A12FCFC-9C1F-457C-BFD4-D9747A8A201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data BPS Sukoharjo dalam Angka 2022</t>
        </r>
      </text>
    </comment>
    <comment ref="B34" authorId="0" shapeId="0" xr:uid="{652B5609-A94D-4BEF-B3A1-58C83806137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data Dukcapil SMT 2 Tahun 2023</t>
        </r>
      </text>
    </comment>
    <comment ref="C34" authorId="0" shapeId="0" xr:uid="{222495BB-FBBC-4344-8F72-8FDDDCE909B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data Dukcapil SMT 2 Tahun 2023</t>
        </r>
      </text>
    </comment>
    <comment ref="B35" authorId="0" shapeId="0" xr:uid="{3D8C107E-07FA-4A06-8CA3-32A0C190F8F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data Dukcapil SMT 2 Tahun 2023</t>
        </r>
      </text>
    </comment>
    <comment ref="C35" authorId="0" shapeId="0" xr:uid="{1E8A74B6-5629-4679-A2BE-8D7FA95047F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data Dukcapil SMT 2 Tahun 2023</t>
        </r>
      </text>
    </comment>
  </commentList>
</comments>
</file>

<file path=xl/sharedStrings.xml><?xml version="1.0" encoding="utf-8"?>
<sst xmlns="http://schemas.openxmlformats.org/spreadsheetml/2006/main" count="91" uniqueCount="46">
  <si>
    <t>TAHUN</t>
  </si>
  <si>
    <t>TOTAL KK</t>
  </si>
  <si>
    <t>KK</t>
  </si>
  <si>
    <t>JIWA</t>
  </si>
  <si>
    <t>PDAM</t>
  </si>
  <si>
    <t>SR</t>
  </si>
  <si>
    <t>DAK</t>
  </si>
  <si>
    <t>APBD</t>
  </si>
  <si>
    <t>TOTAL</t>
  </si>
  <si>
    <t>PERPIPAAN</t>
  </si>
  <si>
    <t>CAPAIAN AIR MINUM KABUPATEN SUKOHARJO</t>
  </si>
  <si>
    <t>CAPAIAN AIR MINUM LAYAK</t>
  </si>
  <si>
    <t>TOTAL PENDUDUK</t>
  </si>
  <si>
    <t>k = RASIO JIWA / KK</t>
  </si>
  <si>
    <t>REALISASI</t>
  </si>
  <si>
    <t>TARGET</t>
  </si>
  <si>
    <t>CAPAIAN</t>
  </si>
  <si>
    <t>NON PERPIPAAN</t>
  </si>
  <si>
    <t>RPJMD</t>
  </si>
  <si>
    <t>PAMSIMAS</t>
  </si>
  <si>
    <t>SGL TERLINDUNGI + SUMUR BOR</t>
  </si>
  <si>
    <t xml:space="preserve">% JIWA </t>
  </si>
  <si>
    <t>% SR</t>
  </si>
  <si>
    <t>% JIWA</t>
  </si>
  <si>
    <t>%</t>
  </si>
  <si>
    <t>Jiwa</t>
  </si>
  <si>
    <r>
      <t xml:space="preserve">2020 </t>
    </r>
    <r>
      <rPr>
        <b/>
        <sz val="11"/>
        <color theme="1"/>
        <rFont val="Tahoma"/>
        <family val="2"/>
      </rPr>
      <t>sebelum audit</t>
    </r>
  </si>
  <si>
    <r>
      <t xml:space="preserve">2020    </t>
    </r>
    <r>
      <rPr>
        <b/>
        <sz val="11"/>
        <color theme="1"/>
        <rFont val="Tahoma"/>
        <family val="2"/>
      </rPr>
      <t>hasil audit</t>
    </r>
  </si>
  <si>
    <t>data jumlah penduduk total : Data dukcapil semester 1 Tahun 2021</t>
  </si>
  <si>
    <t>data jumlah penduduk total : Data BPS Sukoharjo dalam Angka 2022</t>
  </si>
  <si>
    <t>data Dukcapil Sukoharjo SMT 1 2022</t>
  </si>
  <si>
    <t>pdam data per Des 22</t>
  </si>
  <si>
    <t>data pamsimas per Des 2021</t>
  </si>
  <si>
    <t xml:space="preserve">ada koreksi data DAK </t>
  </si>
  <si>
    <t>tetap</t>
  </si>
  <si>
    <t>data dkk</t>
  </si>
  <si>
    <t>CAPAIAN AIR MINUM AMAN</t>
  </si>
  <si>
    <t xml:space="preserve">TOTAL PENDUDUK </t>
  </si>
  <si>
    <t>rasio bps</t>
  </si>
  <si>
    <t>data jumlah penduduk total : Data dukcapil Semester 1 Tahun 2021</t>
  </si>
  <si>
    <t>Sumber : Disdukcapil, BAPPERIDA, Dinkes, PDAM, PAMSIMAS Kabupaten Sukoharjo, 2024</t>
  </si>
  <si>
    <t>Keterangan :</t>
  </si>
  <si>
    <t>- Asumsi 1 KK = 1 Sambungan Rumah (SR)</t>
  </si>
  <si>
    <t>Program Pengelolaan dan Pengembangan Sistem Penyediaan Air Minum</t>
  </si>
  <si>
    <t>Proporsi rumah tangga dengan akses berkelanjutan terhadap air minum layak perdesaan</t>
  </si>
  <si>
    <t>Target ini berdasarkan perhitungan capaian total air minum - capaian perpipaan PDAM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</si>
</sst>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0000_);_(* \(#,##0.000000\);_(* &quot;-&quot;_);_(@_)"/>
    <numFmt numFmtId="168" formatCode="_-* #,##0_-;\-* #,##0_-;_-* &quot;-&quot;??_-;_-@_-"/>
  </numFmts>
  <fonts count="2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sz val="16"/>
      <color theme="1"/>
      <name val="Tahoma"/>
      <family val="2"/>
    </font>
    <font>
      <b/>
      <sz val="10"/>
      <color theme="1"/>
      <name val="Tahoma"/>
      <family val="2"/>
    </font>
    <font>
      <sz val="11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sz val="9"/>
      <color theme="0"/>
      <name val="Tahoma"/>
      <family val="2"/>
    </font>
    <font>
      <sz val="11"/>
      <color rgb="FFFF0000"/>
      <name val="Tahoma"/>
      <family val="2"/>
    </font>
    <font>
      <sz val="14"/>
      <color theme="1"/>
      <name val="Tahoma"/>
      <family val="2"/>
    </font>
    <font>
      <b/>
      <sz val="10"/>
      <color rgb="FFFF0000"/>
      <name val="Tahoma"/>
      <family val="2"/>
    </font>
    <font>
      <i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i/>
      <sz val="11"/>
      <color theme="1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sz val="12"/>
      <name val="Times New Roman"/>
      <family val="1"/>
    </font>
    <font>
      <b/>
      <sz val="1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3">
    <xf numFmtId="0" fontId="0" fillId="0" borderId="0" xfId="0"/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164" fontId="6" fillId="0" borderId="1" xfId="2" applyFont="1" applyBorder="1" applyAlignment="1">
      <alignment horizontal="center" vertical="center"/>
    </xf>
    <xf numFmtId="164" fontId="7" fillId="0" borderId="1" xfId="2" applyFont="1" applyFill="1" applyBorder="1" applyAlignment="1">
      <alignment vertical="center"/>
    </xf>
    <xf numFmtId="164" fontId="7" fillId="9" borderId="1" xfId="2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64" fontId="11" fillId="0" borderId="0" xfId="2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164" fontId="6" fillId="0" borderId="0" xfId="1" applyNumberFormat="1" applyFont="1" applyAlignment="1">
      <alignment vertical="center"/>
    </xf>
    <xf numFmtId="164" fontId="3" fillId="0" borderId="0" xfId="2" applyFont="1" applyBorder="1" applyAlignment="1">
      <alignment vertical="center"/>
    </xf>
    <xf numFmtId="0" fontId="13" fillId="0" borderId="0" xfId="1" applyFont="1" applyAlignment="1">
      <alignment vertical="center"/>
    </xf>
    <xf numFmtId="164" fontId="3" fillId="0" borderId="1" xfId="2" applyFont="1" applyBorder="1" applyAlignment="1">
      <alignment vertical="center"/>
    </xf>
    <xf numFmtId="164" fontId="3" fillId="0" borderId="1" xfId="2" applyFont="1" applyFill="1" applyBorder="1" applyAlignment="1">
      <alignment vertical="center"/>
    </xf>
    <xf numFmtId="164" fontId="3" fillId="10" borderId="1" xfId="2" applyFont="1" applyFill="1" applyBorder="1" applyAlignment="1">
      <alignment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7" fillId="11" borderId="1" xfId="1" applyFont="1" applyFill="1" applyBorder="1" applyAlignment="1">
      <alignment horizontal="center" vertical="center" wrapText="1"/>
    </xf>
    <xf numFmtId="164" fontId="7" fillId="11" borderId="1" xfId="2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4" fontId="7" fillId="0" borderId="1" xfId="2" applyFont="1" applyBorder="1" applyAlignment="1">
      <alignment horizontal="center" vertical="center"/>
    </xf>
    <xf numFmtId="164" fontId="7" fillId="0" borderId="1" xfId="1" applyNumberFormat="1" applyFont="1" applyBorder="1" applyAlignment="1">
      <alignment vertical="center"/>
    </xf>
    <xf numFmtId="2" fontId="7" fillId="0" borderId="1" xfId="1" applyNumberFormat="1" applyFont="1" applyBorder="1" applyAlignment="1">
      <alignment vertical="center"/>
    </xf>
    <xf numFmtId="2" fontId="7" fillId="0" borderId="1" xfId="3" applyNumberFormat="1" applyFont="1" applyFill="1" applyBorder="1" applyAlignment="1">
      <alignment vertical="center"/>
    </xf>
    <xf numFmtId="166" fontId="7" fillId="0" borderId="5" xfId="4" applyNumberFormat="1" applyFont="1" applyFill="1" applyBorder="1" applyAlignment="1">
      <alignment vertical="center"/>
    </xf>
    <xf numFmtId="2" fontId="7" fillId="0" borderId="1" xfId="4" applyNumberFormat="1" applyFont="1" applyFill="1" applyBorder="1" applyAlignment="1">
      <alignment vertical="center"/>
    </xf>
    <xf numFmtId="166" fontId="7" fillId="0" borderId="1" xfId="4" applyNumberFormat="1" applyFont="1" applyFill="1" applyBorder="1" applyAlignment="1">
      <alignment vertical="center"/>
    </xf>
    <xf numFmtId="165" fontId="7" fillId="0" borderId="1" xfId="4" applyFont="1" applyBorder="1" applyAlignment="1">
      <alignment vertical="center"/>
    </xf>
    <xf numFmtId="165" fontId="7" fillId="0" borderId="1" xfId="1" applyNumberFormat="1" applyFont="1" applyBorder="1" applyAlignment="1">
      <alignment vertical="center"/>
    </xf>
    <xf numFmtId="164" fontId="7" fillId="0" borderId="1" xfId="2" applyFont="1" applyBorder="1" applyAlignment="1">
      <alignment vertical="center"/>
    </xf>
    <xf numFmtId="0" fontId="7" fillId="0" borderId="0" xfId="1" applyFont="1" applyAlignment="1">
      <alignment vertical="center"/>
    </xf>
    <xf numFmtId="164" fontId="7" fillId="0" borderId="1" xfId="2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65" fontId="7" fillId="0" borderId="1" xfId="4" applyFont="1" applyFill="1" applyBorder="1" applyAlignment="1">
      <alignment vertical="center"/>
    </xf>
    <xf numFmtId="164" fontId="9" fillId="0" borderId="1" xfId="2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167" fontId="7" fillId="0" borderId="1" xfId="2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4" fontId="7" fillId="11" borderId="1" xfId="2" applyFont="1" applyFill="1" applyBorder="1" applyAlignment="1">
      <alignment horizontal="center" vertical="center"/>
    </xf>
    <xf numFmtId="167" fontId="7" fillId="11" borderId="1" xfId="2" applyNumberFormat="1" applyFont="1" applyFill="1" applyBorder="1" applyAlignment="1">
      <alignment horizontal="center" vertical="center"/>
    </xf>
    <xf numFmtId="2" fontId="7" fillId="11" borderId="1" xfId="1" applyNumberFormat="1" applyFont="1" applyFill="1" applyBorder="1" applyAlignment="1">
      <alignment vertical="center"/>
    </xf>
    <xf numFmtId="164" fontId="7" fillId="11" borderId="1" xfId="1" applyNumberFormat="1" applyFont="1" applyFill="1" applyBorder="1" applyAlignment="1">
      <alignment vertical="center"/>
    </xf>
    <xf numFmtId="2" fontId="7" fillId="11" borderId="1" xfId="3" applyNumberFormat="1" applyFont="1" applyFill="1" applyBorder="1" applyAlignment="1">
      <alignment vertical="center"/>
    </xf>
    <xf numFmtId="166" fontId="7" fillId="11" borderId="1" xfId="4" applyNumberFormat="1" applyFont="1" applyFill="1" applyBorder="1" applyAlignment="1">
      <alignment vertical="center"/>
    </xf>
    <xf numFmtId="2" fontId="7" fillId="11" borderId="1" xfId="4" applyNumberFormat="1" applyFont="1" applyFill="1" applyBorder="1" applyAlignment="1">
      <alignment vertical="center"/>
    </xf>
    <xf numFmtId="165" fontId="7" fillId="11" borderId="1" xfId="4" applyFont="1" applyFill="1" applyBorder="1" applyAlignment="1">
      <alignment vertical="center"/>
    </xf>
    <xf numFmtId="165" fontId="7" fillId="11" borderId="1" xfId="1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2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 wrapText="1"/>
    </xf>
    <xf numFmtId="2" fontId="9" fillId="0" borderId="0" xfId="1" applyNumberFormat="1" applyFont="1" applyAlignment="1">
      <alignment horizontal="left" vertical="center"/>
    </xf>
    <xf numFmtId="2" fontId="10" fillId="0" borderId="0" xfId="1" applyNumberFormat="1" applyFont="1" applyAlignment="1">
      <alignment vertical="center" wrapText="1"/>
    </xf>
    <xf numFmtId="164" fontId="9" fillId="0" borderId="0" xfId="1" applyNumberFormat="1" applyFont="1" applyAlignment="1">
      <alignment vertical="center"/>
    </xf>
    <xf numFmtId="168" fontId="9" fillId="0" borderId="0" xfId="1" applyNumberFormat="1" applyFont="1" applyAlignment="1">
      <alignment vertical="center"/>
    </xf>
    <xf numFmtId="164" fontId="7" fillId="0" borderId="0" xfId="2" applyFont="1" applyFill="1" applyBorder="1" applyAlignment="1">
      <alignment horizontal="center" vertical="center"/>
    </xf>
    <xf numFmtId="164" fontId="7" fillId="0" borderId="0" xfId="2" applyFont="1" applyFill="1" applyBorder="1" applyAlignment="1">
      <alignment vertical="center"/>
    </xf>
    <xf numFmtId="2" fontId="7" fillId="0" borderId="0" xfId="1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164" fontId="9" fillId="0" borderId="0" xfId="2" applyFont="1" applyFill="1" applyBorder="1" applyAlignment="1">
      <alignment vertical="center"/>
    </xf>
    <xf numFmtId="2" fontId="7" fillId="0" borderId="0" xfId="3" applyNumberFormat="1" applyFont="1" applyFill="1" applyBorder="1" applyAlignment="1">
      <alignment vertical="center"/>
    </xf>
    <xf numFmtId="166" fontId="7" fillId="0" borderId="0" xfId="4" applyNumberFormat="1" applyFont="1" applyFill="1" applyBorder="1" applyAlignment="1">
      <alignment vertical="center"/>
    </xf>
    <xf numFmtId="2" fontId="11" fillId="0" borderId="0" xfId="4" applyNumberFormat="1" applyFont="1" applyFill="1" applyBorder="1" applyAlignment="1">
      <alignment vertical="center"/>
    </xf>
    <xf numFmtId="166" fontId="11" fillId="0" borderId="0" xfId="4" applyNumberFormat="1" applyFont="1" applyFill="1" applyBorder="1" applyAlignment="1">
      <alignment vertical="center"/>
    </xf>
    <xf numFmtId="165" fontId="11" fillId="0" borderId="0" xfId="4" applyFont="1" applyFill="1" applyBorder="1" applyAlignment="1">
      <alignment vertical="center"/>
    </xf>
    <xf numFmtId="165" fontId="11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164" fontId="3" fillId="0" borderId="0" xfId="2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64" fontId="3" fillId="0" borderId="1" xfId="2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>
      <alignment vertical="center"/>
    </xf>
    <xf numFmtId="2" fontId="3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right" vertical="center"/>
    </xf>
    <xf numFmtId="164" fontId="6" fillId="0" borderId="0" xfId="2" applyFont="1" applyBorder="1" applyAlignment="1">
      <alignment horizontal="center" vertical="center"/>
    </xf>
    <xf numFmtId="43" fontId="9" fillId="0" borderId="0" xfId="1" applyNumberFormat="1" applyFont="1" applyAlignment="1">
      <alignment vertical="center"/>
    </xf>
    <xf numFmtId="0" fontId="3" fillId="10" borderId="1" xfId="1" applyFont="1" applyFill="1" applyBorder="1" applyAlignment="1">
      <alignment horizontal="center" vertical="center"/>
    </xf>
    <xf numFmtId="164" fontId="7" fillId="10" borderId="1" xfId="2" applyFont="1" applyFill="1" applyBorder="1" applyAlignment="1">
      <alignment horizontal="center" vertical="center"/>
    </xf>
    <xf numFmtId="164" fontId="3" fillId="10" borderId="1" xfId="2" applyFont="1" applyFill="1" applyBorder="1" applyAlignment="1">
      <alignment horizontal="center" vertical="center"/>
    </xf>
    <xf numFmtId="167" fontId="7" fillId="10" borderId="1" xfId="2" applyNumberFormat="1" applyFont="1" applyFill="1" applyBorder="1" applyAlignment="1">
      <alignment horizontal="center" vertical="center"/>
    </xf>
    <xf numFmtId="2" fontId="3" fillId="10" borderId="1" xfId="1" applyNumberFormat="1" applyFont="1" applyFill="1" applyBorder="1" applyAlignment="1">
      <alignment vertical="center"/>
    </xf>
    <xf numFmtId="164" fontId="3" fillId="10" borderId="1" xfId="1" applyNumberFormat="1" applyFont="1" applyFill="1" applyBorder="1" applyAlignment="1">
      <alignment vertical="center"/>
    </xf>
    <xf numFmtId="164" fontId="7" fillId="0" borderId="0" xfId="2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164" fontId="16" fillId="0" borderId="0" xfId="2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3" fillId="0" borderId="0" xfId="1" quotePrefix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6" fillId="8" borderId="3" xfId="2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164" fontId="6" fillId="3" borderId="3" xfId="2" applyFont="1" applyFill="1" applyBorder="1" applyAlignment="1">
      <alignment horizontal="center" vertical="center"/>
    </xf>
    <xf numFmtId="164" fontId="6" fillId="6" borderId="3" xfId="2" applyFont="1" applyFill="1" applyBorder="1" applyAlignment="1">
      <alignment horizontal="center" vertical="center"/>
    </xf>
    <xf numFmtId="164" fontId="6" fillId="7" borderId="6" xfId="2" applyFont="1" applyFill="1" applyBorder="1" applyAlignment="1">
      <alignment horizontal="center" vertical="center"/>
    </xf>
    <xf numFmtId="164" fontId="6" fillId="7" borderId="7" xfId="2" applyFont="1" applyFill="1" applyBorder="1" applyAlignment="1">
      <alignment horizontal="center" vertical="center"/>
    </xf>
    <xf numFmtId="164" fontId="6" fillId="7" borderId="5" xfId="2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</cellXfs>
  <cellStyles count="5">
    <cellStyle name="Comma [0] 2" xfId="2" xr:uid="{E54F7FFA-7595-4862-BC12-B9CC9D05E0F4}"/>
    <cellStyle name="Comma 2" xfId="4" xr:uid="{71D31848-F719-4BD8-A097-4D97659430B9}"/>
    <cellStyle name="Normal" xfId="0" builtinId="0"/>
    <cellStyle name="Normal 2" xfId="1" xr:uid="{983C4DEB-034C-4347-B5F5-205954ACF537}"/>
    <cellStyle name="Percent 2" xfId="3" xr:uid="{0518084C-8CF2-48B0-A86E-11589380BB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ECE61-6E84-4A90-BA8D-5E69162ADF40}">
  <dimension ref="A1:AI54"/>
  <sheetViews>
    <sheetView tabSelected="1" workbookViewId="0">
      <selection activeCell="H35" sqref="H35"/>
    </sheetView>
  </sheetViews>
  <sheetFormatPr defaultRowHeight="14.25" x14ac:dyDescent="0.25"/>
  <cols>
    <col min="1" max="1" width="11.28515625" style="23" customWidth="1"/>
    <col min="2" max="2" width="10.7109375" style="23" bestFit="1" customWidth="1"/>
    <col min="3" max="4" width="13.28515625" style="23" customWidth="1"/>
    <col min="5" max="5" width="10.42578125" style="23" customWidth="1"/>
    <col min="6" max="6" width="10.42578125" style="23" bestFit="1" customWidth="1"/>
    <col min="7" max="7" width="10.42578125" style="23" customWidth="1"/>
    <col min="8" max="9" width="10.5703125" style="23" customWidth="1"/>
    <col min="10" max="10" width="7.7109375" style="23" customWidth="1"/>
    <col min="11" max="12" width="10.5703125" style="23" customWidth="1"/>
    <col min="13" max="13" width="7.7109375" style="23" customWidth="1"/>
    <col min="14" max="15" width="8.28515625" style="23" customWidth="1"/>
    <col min="16" max="16" width="7.7109375" style="23" customWidth="1"/>
    <col min="17" max="17" width="10.5703125" style="23" customWidth="1"/>
    <col min="18" max="18" width="9" style="23" customWidth="1"/>
    <col min="19" max="19" width="10.5703125" style="23" customWidth="1"/>
    <col min="20" max="20" width="9" style="23" customWidth="1"/>
    <col min="21" max="21" width="10.28515625" style="23" customWidth="1"/>
    <col min="22" max="22" width="9.28515625" style="23" customWidth="1"/>
    <col min="23" max="23" width="10.28515625" style="23" customWidth="1"/>
    <col min="24" max="24" width="9.28515625" style="23" bestFit="1" customWidth="1"/>
    <col min="25" max="25" width="10.28515625" style="23" customWidth="1"/>
    <col min="26" max="26" width="7.42578125" style="23" customWidth="1"/>
    <col min="27" max="27" width="10.28515625" style="23" customWidth="1"/>
    <col min="28" max="28" width="9.28515625" style="23" customWidth="1"/>
    <col min="29" max="29" width="9.140625" style="23"/>
    <col min="30" max="30" width="11.42578125" style="23" customWidth="1"/>
    <col min="31" max="31" width="9.140625" style="23"/>
    <col min="32" max="32" width="11.42578125" style="23" customWidth="1"/>
    <col min="33" max="33" width="9.140625" style="23"/>
    <col min="34" max="34" width="11.42578125" style="23" customWidth="1"/>
    <col min="35" max="262" width="9.140625" style="23"/>
    <col min="263" max="263" width="11.28515625" style="23" customWidth="1"/>
    <col min="264" max="264" width="13.28515625" style="23" customWidth="1"/>
    <col min="265" max="266" width="11.140625" style="23" customWidth="1"/>
    <col min="267" max="267" width="9.28515625" style="23" customWidth="1"/>
    <col min="268" max="269" width="12.28515625" style="23" customWidth="1"/>
    <col min="270" max="270" width="7.7109375" style="23" customWidth="1"/>
    <col min="271" max="272" width="10.5703125" style="23" customWidth="1"/>
    <col min="273" max="273" width="7.7109375" style="23" customWidth="1"/>
    <col min="274" max="275" width="8.28515625" style="23" customWidth="1"/>
    <col min="276" max="276" width="8.42578125" style="23" customWidth="1"/>
    <col min="277" max="278" width="10.5703125" style="23" customWidth="1"/>
    <col min="279" max="279" width="9" style="23" customWidth="1"/>
    <col min="280" max="280" width="12.140625" style="23" customWidth="1"/>
    <col min="281" max="281" width="10.28515625" style="23" customWidth="1"/>
    <col min="282" max="282" width="7.42578125" style="23" customWidth="1"/>
    <col min="283" max="283" width="10.85546875" style="23" customWidth="1"/>
    <col min="284" max="284" width="9.28515625" style="23" customWidth="1"/>
    <col min="285" max="285" width="9.140625" style="23"/>
    <col min="286" max="286" width="11.42578125" style="23" customWidth="1"/>
    <col min="287" max="287" width="9.140625" style="23"/>
    <col min="288" max="288" width="11.42578125" style="23" customWidth="1"/>
    <col min="289" max="289" width="9.140625" style="23"/>
    <col min="290" max="290" width="11.42578125" style="23" customWidth="1"/>
    <col min="291" max="518" width="9.140625" style="23"/>
    <col min="519" max="519" width="11.28515625" style="23" customWidth="1"/>
    <col min="520" max="520" width="13.28515625" style="23" customWidth="1"/>
    <col min="521" max="522" width="11.140625" style="23" customWidth="1"/>
    <col min="523" max="523" width="9.28515625" style="23" customWidth="1"/>
    <col min="524" max="525" width="12.28515625" style="23" customWidth="1"/>
    <col min="526" max="526" width="7.7109375" style="23" customWidth="1"/>
    <col min="527" max="528" width="10.5703125" style="23" customWidth="1"/>
    <col min="529" max="529" width="7.7109375" style="23" customWidth="1"/>
    <col min="530" max="531" width="8.28515625" style="23" customWidth="1"/>
    <col min="532" max="532" width="8.42578125" style="23" customWidth="1"/>
    <col min="533" max="534" width="10.5703125" style="23" customWidth="1"/>
    <col min="535" max="535" width="9" style="23" customWidth="1"/>
    <col min="536" max="536" width="12.140625" style="23" customWidth="1"/>
    <col min="537" max="537" width="10.28515625" style="23" customWidth="1"/>
    <col min="538" max="538" width="7.42578125" style="23" customWidth="1"/>
    <col min="539" max="539" width="10.85546875" style="23" customWidth="1"/>
    <col min="540" max="540" width="9.28515625" style="23" customWidth="1"/>
    <col min="541" max="541" width="9.140625" style="23"/>
    <col min="542" max="542" width="11.42578125" style="23" customWidth="1"/>
    <col min="543" max="543" width="9.140625" style="23"/>
    <col min="544" max="544" width="11.42578125" style="23" customWidth="1"/>
    <col min="545" max="545" width="9.140625" style="23"/>
    <col min="546" max="546" width="11.42578125" style="23" customWidth="1"/>
    <col min="547" max="774" width="9.140625" style="23"/>
    <col min="775" max="775" width="11.28515625" style="23" customWidth="1"/>
    <col min="776" max="776" width="13.28515625" style="23" customWidth="1"/>
    <col min="777" max="778" width="11.140625" style="23" customWidth="1"/>
    <col min="779" max="779" width="9.28515625" style="23" customWidth="1"/>
    <col min="780" max="781" width="12.28515625" style="23" customWidth="1"/>
    <col min="782" max="782" width="7.7109375" style="23" customWidth="1"/>
    <col min="783" max="784" width="10.5703125" style="23" customWidth="1"/>
    <col min="785" max="785" width="7.7109375" style="23" customWidth="1"/>
    <col min="786" max="787" width="8.28515625" style="23" customWidth="1"/>
    <col min="788" max="788" width="8.42578125" style="23" customWidth="1"/>
    <col min="789" max="790" width="10.5703125" style="23" customWidth="1"/>
    <col min="791" max="791" width="9" style="23" customWidth="1"/>
    <col min="792" max="792" width="12.140625" style="23" customWidth="1"/>
    <col min="793" max="793" width="10.28515625" style="23" customWidth="1"/>
    <col min="794" max="794" width="7.42578125" style="23" customWidth="1"/>
    <col min="795" max="795" width="10.85546875" style="23" customWidth="1"/>
    <col min="796" max="796" width="9.28515625" style="23" customWidth="1"/>
    <col min="797" max="797" width="9.140625" style="23"/>
    <col min="798" max="798" width="11.42578125" style="23" customWidth="1"/>
    <col min="799" max="799" width="9.140625" style="23"/>
    <col min="800" max="800" width="11.42578125" style="23" customWidth="1"/>
    <col min="801" max="801" width="9.140625" style="23"/>
    <col min="802" max="802" width="11.42578125" style="23" customWidth="1"/>
    <col min="803" max="1030" width="9.140625" style="23"/>
    <col min="1031" max="1031" width="11.28515625" style="23" customWidth="1"/>
    <col min="1032" max="1032" width="13.28515625" style="23" customWidth="1"/>
    <col min="1033" max="1034" width="11.140625" style="23" customWidth="1"/>
    <col min="1035" max="1035" width="9.28515625" style="23" customWidth="1"/>
    <col min="1036" max="1037" width="12.28515625" style="23" customWidth="1"/>
    <col min="1038" max="1038" width="7.7109375" style="23" customWidth="1"/>
    <col min="1039" max="1040" width="10.5703125" style="23" customWidth="1"/>
    <col min="1041" max="1041" width="7.7109375" style="23" customWidth="1"/>
    <col min="1042" max="1043" width="8.28515625" style="23" customWidth="1"/>
    <col min="1044" max="1044" width="8.42578125" style="23" customWidth="1"/>
    <col min="1045" max="1046" width="10.5703125" style="23" customWidth="1"/>
    <col min="1047" max="1047" width="9" style="23" customWidth="1"/>
    <col min="1048" max="1048" width="12.140625" style="23" customWidth="1"/>
    <col min="1049" max="1049" width="10.28515625" style="23" customWidth="1"/>
    <col min="1050" max="1050" width="7.42578125" style="23" customWidth="1"/>
    <col min="1051" max="1051" width="10.85546875" style="23" customWidth="1"/>
    <col min="1052" max="1052" width="9.28515625" style="23" customWidth="1"/>
    <col min="1053" max="1053" width="9.140625" style="23"/>
    <col min="1054" max="1054" width="11.42578125" style="23" customWidth="1"/>
    <col min="1055" max="1055" width="9.140625" style="23"/>
    <col min="1056" max="1056" width="11.42578125" style="23" customWidth="1"/>
    <col min="1057" max="1057" width="9.140625" style="23"/>
    <col min="1058" max="1058" width="11.42578125" style="23" customWidth="1"/>
    <col min="1059" max="1286" width="9.140625" style="23"/>
    <col min="1287" max="1287" width="11.28515625" style="23" customWidth="1"/>
    <col min="1288" max="1288" width="13.28515625" style="23" customWidth="1"/>
    <col min="1289" max="1290" width="11.140625" style="23" customWidth="1"/>
    <col min="1291" max="1291" width="9.28515625" style="23" customWidth="1"/>
    <col min="1292" max="1293" width="12.28515625" style="23" customWidth="1"/>
    <col min="1294" max="1294" width="7.7109375" style="23" customWidth="1"/>
    <col min="1295" max="1296" width="10.5703125" style="23" customWidth="1"/>
    <col min="1297" max="1297" width="7.7109375" style="23" customWidth="1"/>
    <col min="1298" max="1299" width="8.28515625" style="23" customWidth="1"/>
    <col min="1300" max="1300" width="8.42578125" style="23" customWidth="1"/>
    <col min="1301" max="1302" width="10.5703125" style="23" customWidth="1"/>
    <col min="1303" max="1303" width="9" style="23" customWidth="1"/>
    <col min="1304" max="1304" width="12.140625" style="23" customWidth="1"/>
    <col min="1305" max="1305" width="10.28515625" style="23" customWidth="1"/>
    <col min="1306" max="1306" width="7.42578125" style="23" customWidth="1"/>
    <col min="1307" max="1307" width="10.85546875" style="23" customWidth="1"/>
    <col min="1308" max="1308" width="9.28515625" style="23" customWidth="1"/>
    <col min="1309" max="1309" width="9.140625" style="23"/>
    <col min="1310" max="1310" width="11.42578125" style="23" customWidth="1"/>
    <col min="1311" max="1311" width="9.140625" style="23"/>
    <col min="1312" max="1312" width="11.42578125" style="23" customWidth="1"/>
    <col min="1313" max="1313" width="9.140625" style="23"/>
    <col min="1314" max="1314" width="11.42578125" style="23" customWidth="1"/>
    <col min="1315" max="1542" width="9.140625" style="23"/>
    <col min="1543" max="1543" width="11.28515625" style="23" customWidth="1"/>
    <col min="1544" max="1544" width="13.28515625" style="23" customWidth="1"/>
    <col min="1545" max="1546" width="11.140625" style="23" customWidth="1"/>
    <col min="1547" max="1547" width="9.28515625" style="23" customWidth="1"/>
    <col min="1548" max="1549" width="12.28515625" style="23" customWidth="1"/>
    <col min="1550" max="1550" width="7.7109375" style="23" customWidth="1"/>
    <col min="1551" max="1552" width="10.5703125" style="23" customWidth="1"/>
    <col min="1553" max="1553" width="7.7109375" style="23" customWidth="1"/>
    <col min="1554" max="1555" width="8.28515625" style="23" customWidth="1"/>
    <col min="1556" max="1556" width="8.42578125" style="23" customWidth="1"/>
    <col min="1557" max="1558" width="10.5703125" style="23" customWidth="1"/>
    <col min="1559" max="1559" width="9" style="23" customWidth="1"/>
    <col min="1560" max="1560" width="12.140625" style="23" customWidth="1"/>
    <col min="1561" max="1561" width="10.28515625" style="23" customWidth="1"/>
    <col min="1562" max="1562" width="7.42578125" style="23" customWidth="1"/>
    <col min="1563" max="1563" width="10.85546875" style="23" customWidth="1"/>
    <col min="1564" max="1564" width="9.28515625" style="23" customWidth="1"/>
    <col min="1565" max="1565" width="9.140625" style="23"/>
    <col min="1566" max="1566" width="11.42578125" style="23" customWidth="1"/>
    <col min="1567" max="1567" width="9.140625" style="23"/>
    <col min="1568" max="1568" width="11.42578125" style="23" customWidth="1"/>
    <col min="1569" max="1569" width="9.140625" style="23"/>
    <col min="1570" max="1570" width="11.42578125" style="23" customWidth="1"/>
    <col min="1571" max="1798" width="9.140625" style="23"/>
    <col min="1799" max="1799" width="11.28515625" style="23" customWidth="1"/>
    <col min="1800" max="1800" width="13.28515625" style="23" customWidth="1"/>
    <col min="1801" max="1802" width="11.140625" style="23" customWidth="1"/>
    <col min="1803" max="1803" width="9.28515625" style="23" customWidth="1"/>
    <col min="1804" max="1805" width="12.28515625" style="23" customWidth="1"/>
    <col min="1806" max="1806" width="7.7109375" style="23" customWidth="1"/>
    <col min="1807" max="1808" width="10.5703125" style="23" customWidth="1"/>
    <col min="1809" max="1809" width="7.7109375" style="23" customWidth="1"/>
    <col min="1810" max="1811" width="8.28515625" style="23" customWidth="1"/>
    <col min="1812" max="1812" width="8.42578125" style="23" customWidth="1"/>
    <col min="1813" max="1814" width="10.5703125" style="23" customWidth="1"/>
    <col min="1815" max="1815" width="9" style="23" customWidth="1"/>
    <col min="1816" max="1816" width="12.140625" style="23" customWidth="1"/>
    <col min="1817" max="1817" width="10.28515625" style="23" customWidth="1"/>
    <col min="1818" max="1818" width="7.42578125" style="23" customWidth="1"/>
    <col min="1819" max="1819" width="10.85546875" style="23" customWidth="1"/>
    <col min="1820" max="1820" width="9.28515625" style="23" customWidth="1"/>
    <col min="1821" max="1821" width="9.140625" style="23"/>
    <col min="1822" max="1822" width="11.42578125" style="23" customWidth="1"/>
    <col min="1823" max="1823" width="9.140625" style="23"/>
    <col min="1824" max="1824" width="11.42578125" style="23" customWidth="1"/>
    <col min="1825" max="1825" width="9.140625" style="23"/>
    <col min="1826" max="1826" width="11.42578125" style="23" customWidth="1"/>
    <col min="1827" max="2054" width="9.140625" style="23"/>
    <col min="2055" max="2055" width="11.28515625" style="23" customWidth="1"/>
    <col min="2056" max="2056" width="13.28515625" style="23" customWidth="1"/>
    <col min="2057" max="2058" width="11.140625" style="23" customWidth="1"/>
    <col min="2059" max="2059" width="9.28515625" style="23" customWidth="1"/>
    <col min="2060" max="2061" width="12.28515625" style="23" customWidth="1"/>
    <col min="2062" max="2062" width="7.7109375" style="23" customWidth="1"/>
    <col min="2063" max="2064" width="10.5703125" style="23" customWidth="1"/>
    <col min="2065" max="2065" width="7.7109375" style="23" customWidth="1"/>
    <col min="2066" max="2067" width="8.28515625" style="23" customWidth="1"/>
    <col min="2068" max="2068" width="8.42578125" style="23" customWidth="1"/>
    <col min="2069" max="2070" width="10.5703125" style="23" customWidth="1"/>
    <col min="2071" max="2071" width="9" style="23" customWidth="1"/>
    <col min="2072" max="2072" width="12.140625" style="23" customWidth="1"/>
    <col min="2073" max="2073" width="10.28515625" style="23" customWidth="1"/>
    <col min="2074" max="2074" width="7.42578125" style="23" customWidth="1"/>
    <col min="2075" max="2075" width="10.85546875" style="23" customWidth="1"/>
    <col min="2076" max="2076" width="9.28515625" style="23" customWidth="1"/>
    <col min="2077" max="2077" width="9.140625" style="23"/>
    <col min="2078" max="2078" width="11.42578125" style="23" customWidth="1"/>
    <col min="2079" max="2079" width="9.140625" style="23"/>
    <col min="2080" max="2080" width="11.42578125" style="23" customWidth="1"/>
    <col min="2081" max="2081" width="9.140625" style="23"/>
    <col min="2082" max="2082" width="11.42578125" style="23" customWidth="1"/>
    <col min="2083" max="2310" width="9.140625" style="23"/>
    <col min="2311" max="2311" width="11.28515625" style="23" customWidth="1"/>
    <col min="2312" max="2312" width="13.28515625" style="23" customWidth="1"/>
    <col min="2313" max="2314" width="11.140625" style="23" customWidth="1"/>
    <col min="2315" max="2315" width="9.28515625" style="23" customWidth="1"/>
    <col min="2316" max="2317" width="12.28515625" style="23" customWidth="1"/>
    <col min="2318" max="2318" width="7.7109375" style="23" customWidth="1"/>
    <col min="2319" max="2320" width="10.5703125" style="23" customWidth="1"/>
    <col min="2321" max="2321" width="7.7109375" style="23" customWidth="1"/>
    <col min="2322" max="2323" width="8.28515625" style="23" customWidth="1"/>
    <col min="2324" max="2324" width="8.42578125" style="23" customWidth="1"/>
    <col min="2325" max="2326" width="10.5703125" style="23" customWidth="1"/>
    <col min="2327" max="2327" width="9" style="23" customWidth="1"/>
    <col min="2328" max="2328" width="12.140625" style="23" customWidth="1"/>
    <col min="2329" max="2329" width="10.28515625" style="23" customWidth="1"/>
    <col min="2330" max="2330" width="7.42578125" style="23" customWidth="1"/>
    <col min="2331" max="2331" width="10.85546875" style="23" customWidth="1"/>
    <col min="2332" max="2332" width="9.28515625" style="23" customWidth="1"/>
    <col min="2333" max="2333" width="9.140625" style="23"/>
    <col min="2334" max="2334" width="11.42578125" style="23" customWidth="1"/>
    <col min="2335" max="2335" width="9.140625" style="23"/>
    <col min="2336" max="2336" width="11.42578125" style="23" customWidth="1"/>
    <col min="2337" max="2337" width="9.140625" style="23"/>
    <col min="2338" max="2338" width="11.42578125" style="23" customWidth="1"/>
    <col min="2339" max="2566" width="9.140625" style="23"/>
    <col min="2567" max="2567" width="11.28515625" style="23" customWidth="1"/>
    <col min="2568" max="2568" width="13.28515625" style="23" customWidth="1"/>
    <col min="2569" max="2570" width="11.140625" style="23" customWidth="1"/>
    <col min="2571" max="2571" width="9.28515625" style="23" customWidth="1"/>
    <col min="2572" max="2573" width="12.28515625" style="23" customWidth="1"/>
    <col min="2574" max="2574" width="7.7109375" style="23" customWidth="1"/>
    <col min="2575" max="2576" width="10.5703125" style="23" customWidth="1"/>
    <col min="2577" max="2577" width="7.7109375" style="23" customWidth="1"/>
    <col min="2578" max="2579" width="8.28515625" style="23" customWidth="1"/>
    <col min="2580" max="2580" width="8.42578125" style="23" customWidth="1"/>
    <col min="2581" max="2582" width="10.5703125" style="23" customWidth="1"/>
    <col min="2583" max="2583" width="9" style="23" customWidth="1"/>
    <col min="2584" max="2584" width="12.140625" style="23" customWidth="1"/>
    <col min="2585" max="2585" width="10.28515625" style="23" customWidth="1"/>
    <col min="2586" max="2586" width="7.42578125" style="23" customWidth="1"/>
    <col min="2587" max="2587" width="10.85546875" style="23" customWidth="1"/>
    <col min="2588" max="2588" width="9.28515625" style="23" customWidth="1"/>
    <col min="2589" max="2589" width="9.140625" style="23"/>
    <col min="2590" max="2590" width="11.42578125" style="23" customWidth="1"/>
    <col min="2591" max="2591" width="9.140625" style="23"/>
    <col min="2592" max="2592" width="11.42578125" style="23" customWidth="1"/>
    <col min="2593" max="2593" width="9.140625" style="23"/>
    <col min="2594" max="2594" width="11.42578125" style="23" customWidth="1"/>
    <col min="2595" max="2822" width="9.140625" style="23"/>
    <col min="2823" max="2823" width="11.28515625" style="23" customWidth="1"/>
    <col min="2824" max="2824" width="13.28515625" style="23" customWidth="1"/>
    <col min="2825" max="2826" width="11.140625" style="23" customWidth="1"/>
    <col min="2827" max="2827" width="9.28515625" style="23" customWidth="1"/>
    <col min="2828" max="2829" width="12.28515625" style="23" customWidth="1"/>
    <col min="2830" max="2830" width="7.7109375" style="23" customWidth="1"/>
    <col min="2831" max="2832" width="10.5703125" style="23" customWidth="1"/>
    <col min="2833" max="2833" width="7.7109375" style="23" customWidth="1"/>
    <col min="2834" max="2835" width="8.28515625" style="23" customWidth="1"/>
    <col min="2836" max="2836" width="8.42578125" style="23" customWidth="1"/>
    <col min="2837" max="2838" width="10.5703125" style="23" customWidth="1"/>
    <col min="2839" max="2839" width="9" style="23" customWidth="1"/>
    <col min="2840" max="2840" width="12.140625" style="23" customWidth="1"/>
    <col min="2841" max="2841" width="10.28515625" style="23" customWidth="1"/>
    <col min="2842" max="2842" width="7.42578125" style="23" customWidth="1"/>
    <col min="2843" max="2843" width="10.85546875" style="23" customWidth="1"/>
    <col min="2844" max="2844" width="9.28515625" style="23" customWidth="1"/>
    <col min="2845" max="2845" width="9.140625" style="23"/>
    <col min="2846" max="2846" width="11.42578125" style="23" customWidth="1"/>
    <col min="2847" max="2847" width="9.140625" style="23"/>
    <col min="2848" max="2848" width="11.42578125" style="23" customWidth="1"/>
    <col min="2849" max="2849" width="9.140625" style="23"/>
    <col min="2850" max="2850" width="11.42578125" style="23" customWidth="1"/>
    <col min="2851" max="3078" width="9.140625" style="23"/>
    <col min="3079" max="3079" width="11.28515625" style="23" customWidth="1"/>
    <col min="3080" max="3080" width="13.28515625" style="23" customWidth="1"/>
    <col min="3081" max="3082" width="11.140625" style="23" customWidth="1"/>
    <col min="3083" max="3083" width="9.28515625" style="23" customWidth="1"/>
    <col min="3084" max="3085" width="12.28515625" style="23" customWidth="1"/>
    <col min="3086" max="3086" width="7.7109375" style="23" customWidth="1"/>
    <col min="3087" max="3088" width="10.5703125" style="23" customWidth="1"/>
    <col min="3089" max="3089" width="7.7109375" style="23" customWidth="1"/>
    <col min="3090" max="3091" width="8.28515625" style="23" customWidth="1"/>
    <col min="3092" max="3092" width="8.42578125" style="23" customWidth="1"/>
    <col min="3093" max="3094" width="10.5703125" style="23" customWidth="1"/>
    <col min="3095" max="3095" width="9" style="23" customWidth="1"/>
    <col min="3096" max="3096" width="12.140625" style="23" customWidth="1"/>
    <col min="3097" max="3097" width="10.28515625" style="23" customWidth="1"/>
    <col min="3098" max="3098" width="7.42578125" style="23" customWidth="1"/>
    <col min="3099" max="3099" width="10.85546875" style="23" customWidth="1"/>
    <col min="3100" max="3100" width="9.28515625" style="23" customWidth="1"/>
    <col min="3101" max="3101" width="9.140625" style="23"/>
    <col min="3102" max="3102" width="11.42578125" style="23" customWidth="1"/>
    <col min="3103" max="3103" width="9.140625" style="23"/>
    <col min="3104" max="3104" width="11.42578125" style="23" customWidth="1"/>
    <col min="3105" max="3105" width="9.140625" style="23"/>
    <col min="3106" max="3106" width="11.42578125" style="23" customWidth="1"/>
    <col min="3107" max="3334" width="9.140625" style="23"/>
    <col min="3335" max="3335" width="11.28515625" style="23" customWidth="1"/>
    <col min="3336" max="3336" width="13.28515625" style="23" customWidth="1"/>
    <col min="3337" max="3338" width="11.140625" style="23" customWidth="1"/>
    <col min="3339" max="3339" width="9.28515625" style="23" customWidth="1"/>
    <col min="3340" max="3341" width="12.28515625" style="23" customWidth="1"/>
    <col min="3342" max="3342" width="7.7109375" style="23" customWidth="1"/>
    <col min="3343" max="3344" width="10.5703125" style="23" customWidth="1"/>
    <col min="3345" max="3345" width="7.7109375" style="23" customWidth="1"/>
    <col min="3346" max="3347" width="8.28515625" style="23" customWidth="1"/>
    <col min="3348" max="3348" width="8.42578125" style="23" customWidth="1"/>
    <col min="3349" max="3350" width="10.5703125" style="23" customWidth="1"/>
    <col min="3351" max="3351" width="9" style="23" customWidth="1"/>
    <col min="3352" max="3352" width="12.140625" style="23" customWidth="1"/>
    <col min="3353" max="3353" width="10.28515625" style="23" customWidth="1"/>
    <col min="3354" max="3354" width="7.42578125" style="23" customWidth="1"/>
    <col min="3355" max="3355" width="10.85546875" style="23" customWidth="1"/>
    <col min="3356" max="3356" width="9.28515625" style="23" customWidth="1"/>
    <col min="3357" max="3357" width="9.140625" style="23"/>
    <col min="3358" max="3358" width="11.42578125" style="23" customWidth="1"/>
    <col min="3359" max="3359" width="9.140625" style="23"/>
    <col min="3360" max="3360" width="11.42578125" style="23" customWidth="1"/>
    <col min="3361" max="3361" width="9.140625" style="23"/>
    <col min="3362" max="3362" width="11.42578125" style="23" customWidth="1"/>
    <col min="3363" max="3590" width="9.140625" style="23"/>
    <col min="3591" max="3591" width="11.28515625" style="23" customWidth="1"/>
    <col min="3592" max="3592" width="13.28515625" style="23" customWidth="1"/>
    <col min="3593" max="3594" width="11.140625" style="23" customWidth="1"/>
    <col min="3595" max="3595" width="9.28515625" style="23" customWidth="1"/>
    <col min="3596" max="3597" width="12.28515625" style="23" customWidth="1"/>
    <col min="3598" max="3598" width="7.7109375" style="23" customWidth="1"/>
    <col min="3599" max="3600" width="10.5703125" style="23" customWidth="1"/>
    <col min="3601" max="3601" width="7.7109375" style="23" customWidth="1"/>
    <col min="3602" max="3603" width="8.28515625" style="23" customWidth="1"/>
    <col min="3604" max="3604" width="8.42578125" style="23" customWidth="1"/>
    <col min="3605" max="3606" width="10.5703125" style="23" customWidth="1"/>
    <col min="3607" max="3607" width="9" style="23" customWidth="1"/>
    <col min="3608" max="3608" width="12.140625" style="23" customWidth="1"/>
    <col min="3609" max="3609" width="10.28515625" style="23" customWidth="1"/>
    <col min="3610" max="3610" width="7.42578125" style="23" customWidth="1"/>
    <col min="3611" max="3611" width="10.85546875" style="23" customWidth="1"/>
    <col min="3612" max="3612" width="9.28515625" style="23" customWidth="1"/>
    <col min="3613" max="3613" width="9.140625" style="23"/>
    <col min="3614" max="3614" width="11.42578125" style="23" customWidth="1"/>
    <col min="3615" max="3615" width="9.140625" style="23"/>
    <col min="3616" max="3616" width="11.42578125" style="23" customWidth="1"/>
    <col min="3617" max="3617" width="9.140625" style="23"/>
    <col min="3618" max="3618" width="11.42578125" style="23" customWidth="1"/>
    <col min="3619" max="3846" width="9.140625" style="23"/>
    <col min="3847" max="3847" width="11.28515625" style="23" customWidth="1"/>
    <col min="3848" max="3848" width="13.28515625" style="23" customWidth="1"/>
    <col min="3849" max="3850" width="11.140625" style="23" customWidth="1"/>
    <col min="3851" max="3851" width="9.28515625" style="23" customWidth="1"/>
    <col min="3852" max="3853" width="12.28515625" style="23" customWidth="1"/>
    <col min="3854" max="3854" width="7.7109375" style="23" customWidth="1"/>
    <col min="3855" max="3856" width="10.5703125" style="23" customWidth="1"/>
    <col min="3857" max="3857" width="7.7109375" style="23" customWidth="1"/>
    <col min="3858" max="3859" width="8.28515625" style="23" customWidth="1"/>
    <col min="3860" max="3860" width="8.42578125" style="23" customWidth="1"/>
    <col min="3861" max="3862" width="10.5703125" style="23" customWidth="1"/>
    <col min="3863" max="3863" width="9" style="23" customWidth="1"/>
    <col min="3864" max="3864" width="12.140625" style="23" customWidth="1"/>
    <col min="3865" max="3865" width="10.28515625" style="23" customWidth="1"/>
    <col min="3866" max="3866" width="7.42578125" style="23" customWidth="1"/>
    <col min="3867" max="3867" width="10.85546875" style="23" customWidth="1"/>
    <col min="3868" max="3868" width="9.28515625" style="23" customWidth="1"/>
    <col min="3869" max="3869" width="9.140625" style="23"/>
    <col min="3870" max="3870" width="11.42578125" style="23" customWidth="1"/>
    <col min="3871" max="3871" width="9.140625" style="23"/>
    <col min="3872" max="3872" width="11.42578125" style="23" customWidth="1"/>
    <col min="3873" max="3873" width="9.140625" style="23"/>
    <col min="3874" max="3874" width="11.42578125" style="23" customWidth="1"/>
    <col min="3875" max="4102" width="9.140625" style="23"/>
    <col min="4103" max="4103" width="11.28515625" style="23" customWidth="1"/>
    <col min="4104" max="4104" width="13.28515625" style="23" customWidth="1"/>
    <col min="4105" max="4106" width="11.140625" style="23" customWidth="1"/>
    <col min="4107" max="4107" width="9.28515625" style="23" customWidth="1"/>
    <col min="4108" max="4109" width="12.28515625" style="23" customWidth="1"/>
    <col min="4110" max="4110" width="7.7109375" style="23" customWidth="1"/>
    <col min="4111" max="4112" width="10.5703125" style="23" customWidth="1"/>
    <col min="4113" max="4113" width="7.7109375" style="23" customWidth="1"/>
    <col min="4114" max="4115" width="8.28515625" style="23" customWidth="1"/>
    <col min="4116" max="4116" width="8.42578125" style="23" customWidth="1"/>
    <col min="4117" max="4118" width="10.5703125" style="23" customWidth="1"/>
    <col min="4119" max="4119" width="9" style="23" customWidth="1"/>
    <col min="4120" max="4120" width="12.140625" style="23" customWidth="1"/>
    <col min="4121" max="4121" width="10.28515625" style="23" customWidth="1"/>
    <col min="4122" max="4122" width="7.42578125" style="23" customWidth="1"/>
    <col min="4123" max="4123" width="10.85546875" style="23" customWidth="1"/>
    <col min="4124" max="4124" width="9.28515625" style="23" customWidth="1"/>
    <col min="4125" max="4125" width="9.140625" style="23"/>
    <col min="4126" max="4126" width="11.42578125" style="23" customWidth="1"/>
    <col min="4127" max="4127" width="9.140625" style="23"/>
    <col min="4128" max="4128" width="11.42578125" style="23" customWidth="1"/>
    <col min="4129" max="4129" width="9.140625" style="23"/>
    <col min="4130" max="4130" width="11.42578125" style="23" customWidth="1"/>
    <col min="4131" max="4358" width="9.140625" style="23"/>
    <col min="4359" max="4359" width="11.28515625" style="23" customWidth="1"/>
    <col min="4360" max="4360" width="13.28515625" style="23" customWidth="1"/>
    <col min="4361" max="4362" width="11.140625" style="23" customWidth="1"/>
    <col min="4363" max="4363" width="9.28515625" style="23" customWidth="1"/>
    <col min="4364" max="4365" width="12.28515625" style="23" customWidth="1"/>
    <col min="4366" max="4366" width="7.7109375" style="23" customWidth="1"/>
    <col min="4367" max="4368" width="10.5703125" style="23" customWidth="1"/>
    <col min="4369" max="4369" width="7.7109375" style="23" customWidth="1"/>
    <col min="4370" max="4371" width="8.28515625" style="23" customWidth="1"/>
    <col min="4372" max="4372" width="8.42578125" style="23" customWidth="1"/>
    <col min="4373" max="4374" width="10.5703125" style="23" customWidth="1"/>
    <col min="4375" max="4375" width="9" style="23" customWidth="1"/>
    <col min="4376" max="4376" width="12.140625" style="23" customWidth="1"/>
    <col min="4377" max="4377" width="10.28515625" style="23" customWidth="1"/>
    <col min="4378" max="4378" width="7.42578125" style="23" customWidth="1"/>
    <col min="4379" max="4379" width="10.85546875" style="23" customWidth="1"/>
    <col min="4380" max="4380" width="9.28515625" style="23" customWidth="1"/>
    <col min="4381" max="4381" width="9.140625" style="23"/>
    <col min="4382" max="4382" width="11.42578125" style="23" customWidth="1"/>
    <col min="4383" max="4383" width="9.140625" style="23"/>
    <col min="4384" max="4384" width="11.42578125" style="23" customWidth="1"/>
    <col min="4385" max="4385" width="9.140625" style="23"/>
    <col min="4386" max="4386" width="11.42578125" style="23" customWidth="1"/>
    <col min="4387" max="4614" width="9.140625" style="23"/>
    <col min="4615" max="4615" width="11.28515625" style="23" customWidth="1"/>
    <col min="4616" max="4616" width="13.28515625" style="23" customWidth="1"/>
    <col min="4617" max="4618" width="11.140625" style="23" customWidth="1"/>
    <col min="4619" max="4619" width="9.28515625" style="23" customWidth="1"/>
    <col min="4620" max="4621" width="12.28515625" style="23" customWidth="1"/>
    <col min="4622" max="4622" width="7.7109375" style="23" customWidth="1"/>
    <col min="4623" max="4624" width="10.5703125" style="23" customWidth="1"/>
    <col min="4625" max="4625" width="7.7109375" style="23" customWidth="1"/>
    <col min="4626" max="4627" width="8.28515625" style="23" customWidth="1"/>
    <col min="4628" max="4628" width="8.42578125" style="23" customWidth="1"/>
    <col min="4629" max="4630" width="10.5703125" style="23" customWidth="1"/>
    <col min="4631" max="4631" width="9" style="23" customWidth="1"/>
    <col min="4632" max="4632" width="12.140625" style="23" customWidth="1"/>
    <col min="4633" max="4633" width="10.28515625" style="23" customWidth="1"/>
    <col min="4634" max="4634" width="7.42578125" style="23" customWidth="1"/>
    <col min="4635" max="4635" width="10.85546875" style="23" customWidth="1"/>
    <col min="4636" max="4636" width="9.28515625" style="23" customWidth="1"/>
    <col min="4637" max="4637" width="9.140625" style="23"/>
    <col min="4638" max="4638" width="11.42578125" style="23" customWidth="1"/>
    <col min="4639" max="4639" width="9.140625" style="23"/>
    <col min="4640" max="4640" width="11.42578125" style="23" customWidth="1"/>
    <col min="4641" max="4641" width="9.140625" style="23"/>
    <col min="4642" max="4642" width="11.42578125" style="23" customWidth="1"/>
    <col min="4643" max="4870" width="9.140625" style="23"/>
    <col min="4871" max="4871" width="11.28515625" style="23" customWidth="1"/>
    <col min="4872" max="4872" width="13.28515625" style="23" customWidth="1"/>
    <col min="4873" max="4874" width="11.140625" style="23" customWidth="1"/>
    <col min="4875" max="4875" width="9.28515625" style="23" customWidth="1"/>
    <col min="4876" max="4877" width="12.28515625" style="23" customWidth="1"/>
    <col min="4878" max="4878" width="7.7109375" style="23" customWidth="1"/>
    <col min="4879" max="4880" width="10.5703125" style="23" customWidth="1"/>
    <col min="4881" max="4881" width="7.7109375" style="23" customWidth="1"/>
    <col min="4882" max="4883" width="8.28515625" style="23" customWidth="1"/>
    <col min="4884" max="4884" width="8.42578125" style="23" customWidth="1"/>
    <col min="4885" max="4886" width="10.5703125" style="23" customWidth="1"/>
    <col min="4887" max="4887" width="9" style="23" customWidth="1"/>
    <col min="4888" max="4888" width="12.140625" style="23" customWidth="1"/>
    <col min="4889" max="4889" width="10.28515625" style="23" customWidth="1"/>
    <col min="4890" max="4890" width="7.42578125" style="23" customWidth="1"/>
    <col min="4891" max="4891" width="10.85546875" style="23" customWidth="1"/>
    <col min="4892" max="4892" width="9.28515625" style="23" customWidth="1"/>
    <col min="4893" max="4893" width="9.140625" style="23"/>
    <col min="4894" max="4894" width="11.42578125" style="23" customWidth="1"/>
    <col min="4895" max="4895" width="9.140625" style="23"/>
    <col min="4896" max="4896" width="11.42578125" style="23" customWidth="1"/>
    <col min="4897" max="4897" width="9.140625" style="23"/>
    <col min="4898" max="4898" width="11.42578125" style="23" customWidth="1"/>
    <col min="4899" max="5126" width="9.140625" style="23"/>
    <col min="5127" max="5127" width="11.28515625" style="23" customWidth="1"/>
    <col min="5128" max="5128" width="13.28515625" style="23" customWidth="1"/>
    <col min="5129" max="5130" width="11.140625" style="23" customWidth="1"/>
    <col min="5131" max="5131" width="9.28515625" style="23" customWidth="1"/>
    <col min="5132" max="5133" width="12.28515625" style="23" customWidth="1"/>
    <col min="5134" max="5134" width="7.7109375" style="23" customWidth="1"/>
    <col min="5135" max="5136" width="10.5703125" style="23" customWidth="1"/>
    <col min="5137" max="5137" width="7.7109375" style="23" customWidth="1"/>
    <col min="5138" max="5139" width="8.28515625" style="23" customWidth="1"/>
    <col min="5140" max="5140" width="8.42578125" style="23" customWidth="1"/>
    <col min="5141" max="5142" width="10.5703125" style="23" customWidth="1"/>
    <col min="5143" max="5143" width="9" style="23" customWidth="1"/>
    <col min="5144" max="5144" width="12.140625" style="23" customWidth="1"/>
    <col min="5145" max="5145" width="10.28515625" style="23" customWidth="1"/>
    <col min="5146" max="5146" width="7.42578125" style="23" customWidth="1"/>
    <col min="5147" max="5147" width="10.85546875" style="23" customWidth="1"/>
    <col min="5148" max="5148" width="9.28515625" style="23" customWidth="1"/>
    <col min="5149" max="5149" width="9.140625" style="23"/>
    <col min="5150" max="5150" width="11.42578125" style="23" customWidth="1"/>
    <col min="5151" max="5151" width="9.140625" style="23"/>
    <col min="5152" max="5152" width="11.42578125" style="23" customWidth="1"/>
    <col min="5153" max="5153" width="9.140625" style="23"/>
    <col min="5154" max="5154" width="11.42578125" style="23" customWidth="1"/>
    <col min="5155" max="5382" width="9.140625" style="23"/>
    <col min="5383" max="5383" width="11.28515625" style="23" customWidth="1"/>
    <col min="5384" max="5384" width="13.28515625" style="23" customWidth="1"/>
    <col min="5385" max="5386" width="11.140625" style="23" customWidth="1"/>
    <col min="5387" max="5387" width="9.28515625" style="23" customWidth="1"/>
    <col min="5388" max="5389" width="12.28515625" style="23" customWidth="1"/>
    <col min="5390" max="5390" width="7.7109375" style="23" customWidth="1"/>
    <col min="5391" max="5392" width="10.5703125" style="23" customWidth="1"/>
    <col min="5393" max="5393" width="7.7109375" style="23" customWidth="1"/>
    <col min="5394" max="5395" width="8.28515625" style="23" customWidth="1"/>
    <col min="5396" max="5396" width="8.42578125" style="23" customWidth="1"/>
    <col min="5397" max="5398" width="10.5703125" style="23" customWidth="1"/>
    <col min="5399" max="5399" width="9" style="23" customWidth="1"/>
    <col min="5400" max="5400" width="12.140625" style="23" customWidth="1"/>
    <col min="5401" max="5401" width="10.28515625" style="23" customWidth="1"/>
    <col min="5402" max="5402" width="7.42578125" style="23" customWidth="1"/>
    <col min="5403" max="5403" width="10.85546875" style="23" customWidth="1"/>
    <col min="5404" max="5404" width="9.28515625" style="23" customWidth="1"/>
    <col min="5405" max="5405" width="9.140625" style="23"/>
    <col min="5406" max="5406" width="11.42578125" style="23" customWidth="1"/>
    <col min="5407" max="5407" width="9.140625" style="23"/>
    <col min="5408" max="5408" width="11.42578125" style="23" customWidth="1"/>
    <col min="5409" max="5409" width="9.140625" style="23"/>
    <col min="5410" max="5410" width="11.42578125" style="23" customWidth="1"/>
    <col min="5411" max="5638" width="9.140625" style="23"/>
    <col min="5639" max="5639" width="11.28515625" style="23" customWidth="1"/>
    <col min="5640" max="5640" width="13.28515625" style="23" customWidth="1"/>
    <col min="5641" max="5642" width="11.140625" style="23" customWidth="1"/>
    <col min="5643" max="5643" width="9.28515625" style="23" customWidth="1"/>
    <col min="5644" max="5645" width="12.28515625" style="23" customWidth="1"/>
    <col min="5646" max="5646" width="7.7109375" style="23" customWidth="1"/>
    <col min="5647" max="5648" width="10.5703125" style="23" customWidth="1"/>
    <col min="5649" max="5649" width="7.7109375" style="23" customWidth="1"/>
    <col min="5650" max="5651" width="8.28515625" style="23" customWidth="1"/>
    <col min="5652" max="5652" width="8.42578125" style="23" customWidth="1"/>
    <col min="5653" max="5654" width="10.5703125" style="23" customWidth="1"/>
    <col min="5655" max="5655" width="9" style="23" customWidth="1"/>
    <col min="5656" max="5656" width="12.140625" style="23" customWidth="1"/>
    <col min="5657" max="5657" width="10.28515625" style="23" customWidth="1"/>
    <col min="5658" max="5658" width="7.42578125" style="23" customWidth="1"/>
    <col min="5659" max="5659" width="10.85546875" style="23" customWidth="1"/>
    <col min="5660" max="5660" width="9.28515625" style="23" customWidth="1"/>
    <col min="5661" max="5661" width="9.140625" style="23"/>
    <col min="5662" max="5662" width="11.42578125" style="23" customWidth="1"/>
    <col min="5663" max="5663" width="9.140625" style="23"/>
    <col min="5664" max="5664" width="11.42578125" style="23" customWidth="1"/>
    <col min="5665" max="5665" width="9.140625" style="23"/>
    <col min="5666" max="5666" width="11.42578125" style="23" customWidth="1"/>
    <col min="5667" max="5894" width="9.140625" style="23"/>
    <col min="5895" max="5895" width="11.28515625" style="23" customWidth="1"/>
    <col min="5896" max="5896" width="13.28515625" style="23" customWidth="1"/>
    <col min="5897" max="5898" width="11.140625" style="23" customWidth="1"/>
    <col min="5899" max="5899" width="9.28515625" style="23" customWidth="1"/>
    <col min="5900" max="5901" width="12.28515625" style="23" customWidth="1"/>
    <col min="5902" max="5902" width="7.7109375" style="23" customWidth="1"/>
    <col min="5903" max="5904" width="10.5703125" style="23" customWidth="1"/>
    <col min="5905" max="5905" width="7.7109375" style="23" customWidth="1"/>
    <col min="5906" max="5907" width="8.28515625" style="23" customWidth="1"/>
    <col min="5908" max="5908" width="8.42578125" style="23" customWidth="1"/>
    <col min="5909" max="5910" width="10.5703125" style="23" customWidth="1"/>
    <col min="5911" max="5911" width="9" style="23" customWidth="1"/>
    <col min="5912" max="5912" width="12.140625" style="23" customWidth="1"/>
    <col min="5913" max="5913" width="10.28515625" style="23" customWidth="1"/>
    <col min="5914" max="5914" width="7.42578125" style="23" customWidth="1"/>
    <col min="5915" max="5915" width="10.85546875" style="23" customWidth="1"/>
    <col min="5916" max="5916" width="9.28515625" style="23" customWidth="1"/>
    <col min="5917" max="5917" width="9.140625" style="23"/>
    <col min="5918" max="5918" width="11.42578125" style="23" customWidth="1"/>
    <col min="5919" max="5919" width="9.140625" style="23"/>
    <col min="5920" max="5920" width="11.42578125" style="23" customWidth="1"/>
    <col min="5921" max="5921" width="9.140625" style="23"/>
    <col min="5922" max="5922" width="11.42578125" style="23" customWidth="1"/>
    <col min="5923" max="6150" width="9.140625" style="23"/>
    <col min="6151" max="6151" width="11.28515625" style="23" customWidth="1"/>
    <col min="6152" max="6152" width="13.28515625" style="23" customWidth="1"/>
    <col min="6153" max="6154" width="11.140625" style="23" customWidth="1"/>
    <col min="6155" max="6155" width="9.28515625" style="23" customWidth="1"/>
    <col min="6156" max="6157" width="12.28515625" style="23" customWidth="1"/>
    <col min="6158" max="6158" width="7.7109375" style="23" customWidth="1"/>
    <col min="6159" max="6160" width="10.5703125" style="23" customWidth="1"/>
    <col min="6161" max="6161" width="7.7109375" style="23" customWidth="1"/>
    <col min="6162" max="6163" width="8.28515625" style="23" customWidth="1"/>
    <col min="6164" max="6164" width="8.42578125" style="23" customWidth="1"/>
    <col min="6165" max="6166" width="10.5703125" style="23" customWidth="1"/>
    <col min="6167" max="6167" width="9" style="23" customWidth="1"/>
    <col min="6168" max="6168" width="12.140625" style="23" customWidth="1"/>
    <col min="6169" max="6169" width="10.28515625" style="23" customWidth="1"/>
    <col min="6170" max="6170" width="7.42578125" style="23" customWidth="1"/>
    <col min="6171" max="6171" width="10.85546875" style="23" customWidth="1"/>
    <col min="6172" max="6172" width="9.28515625" style="23" customWidth="1"/>
    <col min="6173" max="6173" width="9.140625" style="23"/>
    <col min="6174" max="6174" width="11.42578125" style="23" customWidth="1"/>
    <col min="6175" max="6175" width="9.140625" style="23"/>
    <col min="6176" max="6176" width="11.42578125" style="23" customWidth="1"/>
    <col min="6177" max="6177" width="9.140625" style="23"/>
    <col min="6178" max="6178" width="11.42578125" style="23" customWidth="1"/>
    <col min="6179" max="6406" width="9.140625" style="23"/>
    <col min="6407" max="6407" width="11.28515625" style="23" customWidth="1"/>
    <col min="6408" max="6408" width="13.28515625" style="23" customWidth="1"/>
    <col min="6409" max="6410" width="11.140625" style="23" customWidth="1"/>
    <col min="6411" max="6411" width="9.28515625" style="23" customWidth="1"/>
    <col min="6412" max="6413" width="12.28515625" style="23" customWidth="1"/>
    <col min="6414" max="6414" width="7.7109375" style="23" customWidth="1"/>
    <col min="6415" max="6416" width="10.5703125" style="23" customWidth="1"/>
    <col min="6417" max="6417" width="7.7109375" style="23" customWidth="1"/>
    <col min="6418" max="6419" width="8.28515625" style="23" customWidth="1"/>
    <col min="6420" max="6420" width="8.42578125" style="23" customWidth="1"/>
    <col min="6421" max="6422" width="10.5703125" style="23" customWidth="1"/>
    <col min="6423" max="6423" width="9" style="23" customWidth="1"/>
    <col min="6424" max="6424" width="12.140625" style="23" customWidth="1"/>
    <col min="6425" max="6425" width="10.28515625" style="23" customWidth="1"/>
    <col min="6426" max="6426" width="7.42578125" style="23" customWidth="1"/>
    <col min="6427" max="6427" width="10.85546875" style="23" customWidth="1"/>
    <col min="6428" max="6428" width="9.28515625" style="23" customWidth="1"/>
    <col min="6429" max="6429" width="9.140625" style="23"/>
    <col min="6430" max="6430" width="11.42578125" style="23" customWidth="1"/>
    <col min="6431" max="6431" width="9.140625" style="23"/>
    <col min="6432" max="6432" width="11.42578125" style="23" customWidth="1"/>
    <col min="6433" max="6433" width="9.140625" style="23"/>
    <col min="6434" max="6434" width="11.42578125" style="23" customWidth="1"/>
    <col min="6435" max="6662" width="9.140625" style="23"/>
    <col min="6663" max="6663" width="11.28515625" style="23" customWidth="1"/>
    <col min="6664" max="6664" width="13.28515625" style="23" customWidth="1"/>
    <col min="6665" max="6666" width="11.140625" style="23" customWidth="1"/>
    <col min="6667" max="6667" width="9.28515625" style="23" customWidth="1"/>
    <col min="6668" max="6669" width="12.28515625" style="23" customWidth="1"/>
    <col min="6670" max="6670" width="7.7109375" style="23" customWidth="1"/>
    <col min="6671" max="6672" width="10.5703125" style="23" customWidth="1"/>
    <col min="6673" max="6673" width="7.7109375" style="23" customWidth="1"/>
    <col min="6674" max="6675" width="8.28515625" style="23" customWidth="1"/>
    <col min="6676" max="6676" width="8.42578125" style="23" customWidth="1"/>
    <col min="6677" max="6678" width="10.5703125" style="23" customWidth="1"/>
    <col min="6679" max="6679" width="9" style="23" customWidth="1"/>
    <col min="6680" max="6680" width="12.140625" style="23" customWidth="1"/>
    <col min="6681" max="6681" width="10.28515625" style="23" customWidth="1"/>
    <col min="6682" max="6682" width="7.42578125" style="23" customWidth="1"/>
    <col min="6683" max="6683" width="10.85546875" style="23" customWidth="1"/>
    <col min="6684" max="6684" width="9.28515625" style="23" customWidth="1"/>
    <col min="6685" max="6685" width="9.140625" style="23"/>
    <col min="6686" max="6686" width="11.42578125" style="23" customWidth="1"/>
    <col min="6687" max="6687" width="9.140625" style="23"/>
    <col min="6688" max="6688" width="11.42578125" style="23" customWidth="1"/>
    <col min="6689" max="6689" width="9.140625" style="23"/>
    <col min="6690" max="6690" width="11.42578125" style="23" customWidth="1"/>
    <col min="6691" max="6918" width="9.140625" style="23"/>
    <col min="6919" max="6919" width="11.28515625" style="23" customWidth="1"/>
    <col min="6920" max="6920" width="13.28515625" style="23" customWidth="1"/>
    <col min="6921" max="6922" width="11.140625" style="23" customWidth="1"/>
    <col min="6923" max="6923" width="9.28515625" style="23" customWidth="1"/>
    <col min="6924" max="6925" width="12.28515625" style="23" customWidth="1"/>
    <col min="6926" max="6926" width="7.7109375" style="23" customWidth="1"/>
    <col min="6927" max="6928" width="10.5703125" style="23" customWidth="1"/>
    <col min="6929" max="6929" width="7.7109375" style="23" customWidth="1"/>
    <col min="6930" max="6931" width="8.28515625" style="23" customWidth="1"/>
    <col min="6932" max="6932" width="8.42578125" style="23" customWidth="1"/>
    <col min="6933" max="6934" width="10.5703125" style="23" customWidth="1"/>
    <col min="6935" max="6935" width="9" style="23" customWidth="1"/>
    <col min="6936" max="6936" width="12.140625" style="23" customWidth="1"/>
    <col min="6937" max="6937" width="10.28515625" style="23" customWidth="1"/>
    <col min="6938" max="6938" width="7.42578125" style="23" customWidth="1"/>
    <col min="6939" max="6939" width="10.85546875" style="23" customWidth="1"/>
    <col min="6940" max="6940" width="9.28515625" style="23" customWidth="1"/>
    <col min="6941" max="6941" width="9.140625" style="23"/>
    <col min="6942" max="6942" width="11.42578125" style="23" customWidth="1"/>
    <col min="6943" max="6943" width="9.140625" style="23"/>
    <col min="6944" max="6944" width="11.42578125" style="23" customWidth="1"/>
    <col min="6945" max="6945" width="9.140625" style="23"/>
    <col min="6946" max="6946" width="11.42578125" style="23" customWidth="1"/>
    <col min="6947" max="7174" width="9.140625" style="23"/>
    <col min="7175" max="7175" width="11.28515625" style="23" customWidth="1"/>
    <col min="7176" max="7176" width="13.28515625" style="23" customWidth="1"/>
    <col min="7177" max="7178" width="11.140625" style="23" customWidth="1"/>
    <col min="7179" max="7179" width="9.28515625" style="23" customWidth="1"/>
    <col min="7180" max="7181" width="12.28515625" style="23" customWidth="1"/>
    <col min="7182" max="7182" width="7.7109375" style="23" customWidth="1"/>
    <col min="7183" max="7184" width="10.5703125" style="23" customWidth="1"/>
    <col min="7185" max="7185" width="7.7109375" style="23" customWidth="1"/>
    <col min="7186" max="7187" width="8.28515625" style="23" customWidth="1"/>
    <col min="7188" max="7188" width="8.42578125" style="23" customWidth="1"/>
    <col min="7189" max="7190" width="10.5703125" style="23" customWidth="1"/>
    <col min="7191" max="7191" width="9" style="23" customWidth="1"/>
    <col min="7192" max="7192" width="12.140625" style="23" customWidth="1"/>
    <col min="7193" max="7193" width="10.28515625" style="23" customWidth="1"/>
    <col min="7194" max="7194" width="7.42578125" style="23" customWidth="1"/>
    <col min="7195" max="7195" width="10.85546875" style="23" customWidth="1"/>
    <col min="7196" max="7196" width="9.28515625" style="23" customWidth="1"/>
    <col min="7197" max="7197" width="9.140625" style="23"/>
    <col min="7198" max="7198" width="11.42578125" style="23" customWidth="1"/>
    <col min="7199" max="7199" width="9.140625" style="23"/>
    <col min="7200" max="7200" width="11.42578125" style="23" customWidth="1"/>
    <col min="7201" max="7201" width="9.140625" style="23"/>
    <col min="7202" max="7202" width="11.42578125" style="23" customWidth="1"/>
    <col min="7203" max="7430" width="9.140625" style="23"/>
    <col min="7431" max="7431" width="11.28515625" style="23" customWidth="1"/>
    <col min="7432" max="7432" width="13.28515625" style="23" customWidth="1"/>
    <col min="7433" max="7434" width="11.140625" style="23" customWidth="1"/>
    <col min="7435" max="7435" width="9.28515625" style="23" customWidth="1"/>
    <col min="7436" max="7437" width="12.28515625" style="23" customWidth="1"/>
    <col min="7438" max="7438" width="7.7109375" style="23" customWidth="1"/>
    <col min="7439" max="7440" width="10.5703125" style="23" customWidth="1"/>
    <col min="7441" max="7441" width="7.7109375" style="23" customWidth="1"/>
    <col min="7442" max="7443" width="8.28515625" style="23" customWidth="1"/>
    <col min="7444" max="7444" width="8.42578125" style="23" customWidth="1"/>
    <col min="7445" max="7446" width="10.5703125" style="23" customWidth="1"/>
    <col min="7447" max="7447" width="9" style="23" customWidth="1"/>
    <col min="7448" max="7448" width="12.140625" style="23" customWidth="1"/>
    <col min="7449" max="7449" width="10.28515625" style="23" customWidth="1"/>
    <col min="7450" max="7450" width="7.42578125" style="23" customWidth="1"/>
    <col min="7451" max="7451" width="10.85546875" style="23" customWidth="1"/>
    <col min="7452" max="7452" width="9.28515625" style="23" customWidth="1"/>
    <col min="7453" max="7453" width="9.140625" style="23"/>
    <col min="7454" max="7454" width="11.42578125" style="23" customWidth="1"/>
    <col min="7455" max="7455" width="9.140625" style="23"/>
    <col min="7456" max="7456" width="11.42578125" style="23" customWidth="1"/>
    <col min="7457" max="7457" width="9.140625" style="23"/>
    <col min="7458" max="7458" width="11.42578125" style="23" customWidth="1"/>
    <col min="7459" max="7686" width="9.140625" style="23"/>
    <col min="7687" max="7687" width="11.28515625" style="23" customWidth="1"/>
    <col min="7688" max="7688" width="13.28515625" style="23" customWidth="1"/>
    <col min="7689" max="7690" width="11.140625" style="23" customWidth="1"/>
    <col min="7691" max="7691" width="9.28515625" style="23" customWidth="1"/>
    <col min="7692" max="7693" width="12.28515625" style="23" customWidth="1"/>
    <col min="7694" max="7694" width="7.7109375" style="23" customWidth="1"/>
    <col min="7695" max="7696" width="10.5703125" style="23" customWidth="1"/>
    <col min="7697" max="7697" width="7.7109375" style="23" customWidth="1"/>
    <col min="7698" max="7699" width="8.28515625" style="23" customWidth="1"/>
    <col min="7700" max="7700" width="8.42578125" style="23" customWidth="1"/>
    <col min="7701" max="7702" width="10.5703125" style="23" customWidth="1"/>
    <col min="7703" max="7703" width="9" style="23" customWidth="1"/>
    <col min="7704" max="7704" width="12.140625" style="23" customWidth="1"/>
    <col min="7705" max="7705" width="10.28515625" style="23" customWidth="1"/>
    <col min="7706" max="7706" width="7.42578125" style="23" customWidth="1"/>
    <col min="7707" max="7707" width="10.85546875" style="23" customWidth="1"/>
    <col min="7708" max="7708" width="9.28515625" style="23" customWidth="1"/>
    <col min="7709" max="7709" width="9.140625" style="23"/>
    <col min="7710" max="7710" width="11.42578125" style="23" customWidth="1"/>
    <col min="7711" max="7711" width="9.140625" style="23"/>
    <col min="7712" max="7712" width="11.42578125" style="23" customWidth="1"/>
    <col min="7713" max="7713" width="9.140625" style="23"/>
    <col min="7714" max="7714" width="11.42578125" style="23" customWidth="1"/>
    <col min="7715" max="7942" width="9.140625" style="23"/>
    <col min="7943" max="7943" width="11.28515625" style="23" customWidth="1"/>
    <col min="7944" max="7944" width="13.28515625" style="23" customWidth="1"/>
    <col min="7945" max="7946" width="11.140625" style="23" customWidth="1"/>
    <col min="7947" max="7947" width="9.28515625" style="23" customWidth="1"/>
    <col min="7948" max="7949" width="12.28515625" style="23" customWidth="1"/>
    <col min="7950" max="7950" width="7.7109375" style="23" customWidth="1"/>
    <col min="7951" max="7952" width="10.5703125" style="23" customWidth="1"/>
    <col min="7953" max="7953" width="7.7109375" style="23" customWidth="1"/>
    <col min="7954" max="7955" width="8.28515625" style="23" customWidth="1"/>
    <col min="7956" max="7956" width="8.42578125" style="23" customWidth="1"/>
    <col min="7957" max="7958" width="10.5703125" style="23" customWidth="1"/>
    <col min="7959" max="7959" width="9" style="23" customWidth="1"/>
    <col min="7960" max="7960" width="12.140625" style="23" customWidth="1"/>
    <col min="7961" max="7961" width="10.28515625" style="23" customWidth="1"/>
    <col min="7962" max="7962" width="7.42578125" style="23" customWidth="1"/>
    <col min="7963" max="7963" width="10.85546875" style="23" customWidth="1"/>
    <col min="7964" max="7964" width="9.28515625" style="23" customWidth="1"/>
    <col min="7965" max="7965" width="9.140625" style="23"/>
    <col min="7966" max="7966" width="11.42578125" style="23" customWidth="1"/>
    <col min="7967" max="7967" width="9.140625" style="23"/>
    <col min="7968" max="7968" width="11.42578125" style="23" customWidth="1"/>
    <col min="7969" max="7969" width="9.140625" style="23"/>
    <col min="7970" max="7970" width="11.42578125" style="23" customWidth="1"/>
    <col min="7971" max="8198" width="9.140625" style="23"/>
    <col min="8199" max="8199" width="11.28515625" style="23" customWidth="1"/>
    <col min="8200" max="8200" width="13.28515625" style="23" customWidth="1"/>
    <col min="8201" max="8202" width="11.140625" style="23" customWidth="1"/>
    <col min="8203" max="8203" width="9.28515625" style="23" customWidth="1"/>
    <col min="8204" max="8205" width="12.28515625" style="23" customWidth="1"/>
    <col min="8206" max="8206" width="7.7109375" style="23" customWidth="1"/>
    <col min="8207" max="8208" width="10.5703125" style="23" customWidth="1"/>
    <col min="8209" max="8209" width="7.7109375" style="23" customWidth="1"/>
    <col min="8210" max="8211" width="8.28515625" style="23" customWidth="1"/>
    <col min="8212" max="8212" width="8.42578125" style="23" customWidth="1"/>
    <col min="8213" max="8214" width="10.5703125" style="23" customWidth="1"/>
    <col min="8215" max="8215" width="9" style="23" customWidth="1"/>
    <col min="8216" max="8216" width="12.140625" style="23" customWidth="1"/>
    <col min="8217" max="8217" width="10.28515625" style="23" customWidth="1"/>
    <col min="8218" max="8218" width="7.42578125" style="23" customWidth="1"/>
    <col min="8219" max="8219" width="10.85546875" style="23" customWidth="1"/>
    <col min="8220" max="8220" width="9.28515625" style="23" customWidth="1"/>
    <col min="8221" max="8221" width="9.140625" style="23"/>
    <col min="8222" max="8222" width="11.42578125" style="23" customWidth="1"/>
    <col min="8223" max="8223" width="9.140625" style="23"/>
    <col min="8224" max="8224" width="11.42578125" style="23" customWidth="1"/>
    <col min="8225" max="8225" width="9.140625" style="23"/>
    <col min="8226" max="8226" width="11.42578125" style="23" customWidth="1"/>
    <col min="8227" max="8454" width="9.140625" style="23"/>
    <col min="8455" max="8455" width="11.28515625" style="23" customWidth="1"/>
    <col min="8456" max="8456" width="13.28515625" style="23" customWidth="1"/>
    <col min="8457" max="8458" width="11.140625" style="23" customWidth="1"/>
    <col min="8459" max="8459" width="9.28515625" style="23" customWidth="1"/>
    <col min="8460" max="8461" width="12.28515625" style="23" customWidth="1"/>
    <col min="8462" max="8462" width="7.7109375" style="23" customWidth="1"/>
    <col min="8463" max="8464" width="10.5703125" style="23" customWidth="1"/>
    <col min="8465" max="8465" width="7.7109375" style="23" customWidth="1"/>
    <col min="8466" max="8467" width="8.28515625" style="23" customWidth="1"/>
    <col min="8468" max="8468" width="8.42578125" style="23" customWidth="1"/>
    <col min="8469" max="8470" width="10.5703125" style="23" customWidth="1"/>
    <col min="8471" max="8471" width="9" style="23" customWidth="1"/>
    <col min="8472" max="8472" width="12.140625" style="23" customWidth="1"/>
    <col min="8473" max="8473" width="10.28515625" style="23" customWidth="1"/>
    <col min="8474" max="8474" width="7.42578125" style="23" customWidth="1"/>
    <col min="8475" max="8475" width="10.85546875" style="23" customWidth="1"/>
    <col min="8476" max="8476" width="9.28515625" style="23" customWidth="1"/>
    <col min="8477" max="8477" width="9.140625" style="23"/>
    <col min="8478" max="8478" width="11.42578125" style="23" customWidth="1"/>
    <col min="8479" max="8479" width="9.140625" style="23"/>
    <col min="8480" max="8480" width="11.42578125" style="23" customWidth="1"/>
    <col min="8481" max="8481" width="9.140625" style="23"/>
    <col min="8482" max="8482" width="11.42578125" style="23" customWidth="1"/>
    <col min="8483" max="8710" width="9.140625" style="23"/>
    <col min="8711" max="8711" width="11.28515625" style="23" customWidth="1"/>
    <col min="8712" max="8712" width="13.28515625" style="23" customWidth="1"/>
    <col min="8713" max="8714" width="11.140625" style="23" customWidth="1"/>
    <col min="8715" max="8715" width="9.28515625" style="23" customWidth="1"/>
    <col min="8716" max="8717" width="12.28515625" style="23" customWidth="1"/>
    <col min="8718" max="8718" width="7.7109375" style="23" customWidth="1"/>
    <col min="8719" max="8720" width="10.5703125" style="23" customWidth="1"/>
    <col min="8721" max="8721" width="7.7109375" style="23" customWidth="1"/>
    <col min="8722" max="8723" width="8.28515625" style="23" customWidth="1"/>
    <col min="8724" max="8724" width="8.42578125" style="23" customWidth="1"/>
    <col min="8725" max="8726" width="10.5703125" style="23" customWidth="1"/>
    <col min="8727" max="8727" width="9" style="23" customWidth="1"/>
    <col min="8728" max="8728" width="12.140625" style="23" customWidth="1"/>
    <col min="8729" max="8729" width="10.28515625" style="23" customWidth="1"/>
    <col min="8730" max="8730" width="7.42578125" style="23" customWidth="1"/>
    <col min="8731" max="8731" width="10.85546875" style="23" customWidth="1"/>
    <col min="8732" max="8732" width="9.28515625" style="23" customWidth="1"/>
    <col min="8733" max="8733" width="9.140625" style="23"/>
    <col min="8734" max="8734" width="11.42578125" style="23" customWidth="1"/>
    <col min="8735" max="8735" width="9.140625" style="23"/>
    <col min="8736" max="8736" width="11.42578125" style="23" customWidth="1"/>
    <col min="8737" max="8737" width="9.140625" style="23"/>
    <col min="8738" max="8738" width="11.42578125" style="23" customWidth="1"/>
    <col min="8739" max="8966" width="9.140625" style="23"/>
    <col min="8967" max="8967" width="11.28515625" style="23" customWidth="1"/>
    <col min="8968" max="8968" width="13.28515625" style="23" customWidth="1"/>
    <col min="8969" max="8970" width="11.140625" style="23" customWidth="1"/>
    <col min="8971" max="8971" width="9.28515625" style="23" customWidth="1"/>
    <col min="8972" max="8973" width="12.28515625" style="23" customWidth="1"/>
    <col min="8974" max="8974" width="7.7109375" style="23" customWidth="1"/>
    <col min="8975" max="8976" width="10.5703125" style="23" customWidth="1"/>
    <col min="8977" max="8977" width="7.7109375" style="23" customWidth="1"/>
    <col min="8978" max="8979" width="8.28515625" style="23" customWidth="1"/>
    <col min="8980" max="8980" width="8.42578125" style="23" customWidth="1"/>
    <col min="8981" max="8982" width="10.5703125" style="23" customWidth="1"/>
    <col min="8983" max="8983" width="9" style="23" customWidth="1"/>
    <col min="8984" max="8984" width="12.140625" style="23" customWidth="1"/>
    <col min="8985" max="8985" width="10.28515625" style="23" customWidth="1"/>
    <col min="8986" max="8986" width="7.42578125" style="23" customWidth="1"/>
    <col min="8987" max="8987" width="10.85546875" style="23" customWidth="1"/>
    <col min="8988" max="8988" width="9.28515625" style="23" customWidth="1"/>
    <col min="8989" max="8989" width="9.140625" style="23"/>
    <col min="8990" max="8990" width="11.42578125" style="23" customWidth="1"/>
    <col min="8991" max="8991" width="9.140625" style="23"/>
    <col min="8992" max="8992" width="11.42578125" style="23" customWidth="1"/>
    <col min="8993" max="8993" width="9.140625" style="23"/>
    <col min="8994" max="8994" width="11.42578125" style="23" customWidth="1"/>
    <col min="8995" max="9222" width="9.140625" style="23"/>
    <col min="9223" max="9223" width="11.28515625" style="23" customWidth="1"/>
    <col min="9224" max="9224" width="13.28515625" style="23" customWidth="1"/>
    <col min="9225" max="9226" width="11.140625" style="23" customWidth="1"/>
    <col min="9227" max="9227" width="9.28515625" style="23" customWidth="1"/>
    <col min="9228" max="9229" width="12.28515625" style="23" customWidth="1"/>
    <col min="9230" max="9230" width="7.7109375" style="23" customWidth="1"/>
    <col min="9231" max="9232" width="10.5703125" style="23" customWidth="1"/>
    <col min="9233" max="9233" width="7.7109375" style="23" customWidth="1"/>
    <col min="9234" max="9235" width="8.28515625" style="23" customWidth="1"/>
    <col min="9236" max="9236" width="8.42578125" style="23" customWidth="1"/>
    <col min="9237" max="9238" width="10.5703125" style="23" customWidth="1"/>
    <col min="9239" max="9239" width="9" style="23" customWidth="1"/>
    <col min="9240" max="9240" width="12.140625" style="23" customWidth="1"/>
    <col min="9241" max="9241" width="10.28515625" style="23" customWidth="1"/>
    <col min="9242" max="9242" width="7.42578125" style="23" customWidth="1"/>
    <col min="9243" max="9243" width="10.85546875" style="23" customWidth="1"/>
    <col min="9244" max="9244" width="9.28515625" style="23" customWidth="1"/>
    <col min="9245" max="9245" width="9.140625" style="23"/>
    <col min="9246" max="9246" width="11.42578125" style="23" customWidth="1"/>
    <col min="9247" max="9247" width="9.140625" style="23"/>
    <col min="9248" max="9248" width="11.42578125" style="23" customWidth="1"/>
    <col min="9249" max="9249" width="9.140625" style="23"/>
    <col min="9250" max="9250" width="11.42578125" style="23" customWidth="1"/>
    <col min="9251" max="9478" width="9.140625" style="23"/>
    <col min="9479" max="9479" width="11.28515625" style="23" customWidth="1"/>
    <col min="9480" max="9480" width="13.28515625" style="23" customWidth="1"/>
    <col min="9481" max="9482" width="11.140625" style="23" customWidth="1"/>
    <col min="9483" max="9483" width="9.28515625" style="23" customWidth="1"/>
    <col min="9484" max="9485" width="12.28515625" style="23" customWidth="1"/>
    <col min="9486" max="9486" width="7.7109375" style="23" customWidth="1"/>
    <col min="9487" max="9488" width="10.5703125" style="23" customWidth="1"/>
    <col min="9489" max="9489" width="7.7109375" style="23" customWidth="1"/>
    <col min="9490" max="9491" width="8.28515625" style="23" customWidth="1"/>
    <col min="9492" max="9492" width="8.42578125" style="23" customWidth="1"/>
    <col min="9493" max="9494" width="10.5703125" style="23" customWidth="1"/>
    <col min="9495" max="9495" width="9" style="23" customWidth="1"/>
    <col min="9496" max="9496" width="12.140625" style="23" customWidth="1"/>
    <col min="9497" max="9497" width="10.28515625" style="23" customWidth="1"/>
    <col min="9498" max="9498" width="7.42578125" style="23" customWidth="1"/>
    <col min="9499" max="9499" width="10.85546875" style="23" customWidth="1"/>
    <col min="9500" max="9500" width="9.28515625" style="23" customWidth="1"/>
    <col min="9501" max="9501" width="9.140625" style="23"/>
    <col min="9502" max="9502" width="11.42578125" style="23" customWidth="1"/>
    <col min="9503" max="9503" width="9.140625" style="23"/>
    <col min="9504" max="9504" width="11.42578125" style="23" customWidth="1"/>
    <col min="9505" max="9505" width="9.140625" style="23"/>
    <col min="9506" max="9506" width="11.42578125" style="23" customWidth="1"/>
    <col min="9507" max="9734" width="9.140625" style="23"/>
    <col min="9735" max="9735" width="11.28515625" style="23" customWidth="1"/>
    <col min="9736" max="9736" width="13.28515625" style="23" customWidth="1"/>
    <col min="9737" max="9738" width="11.140625" style="23" customWidth="1"/>
    <col min="9739" max="9739" width="9.28515625" style="23" customWidth="1"/>
    <col min="9740" max="9741" width="12.28515625" style="23" customWidth="1"/>
    <col min="9742" max="9742" width="7.7109375" style="23" customWidth="1"/>
    <col min="9743" max="9744" width="10.5703125" style="23" customWidth="1"/>
    <col min="9745" max="9745" width="7.7109375" style="23" customWidth="1"/>
    <col min="9746" max="9747" width="8.28515625" style="23" customWidth="1"/>
    <col min="9748" max="9748" width="8.42578125" style="23" customWidth="1"/>
    <col min="9749" max="9750" width="10.5703125" style="23" customWidth="1"/>
    <col min="9751" max="9751" width="9" style="23" customWidth="1"/>
    <col min="9752" max="9752" width="12.140625" style="23" customWidth="1"/>
    <col min="9753" max="9753" width="10.28515625" style="23" customWidth="1"/>
    <col min="9754" max="9754" width="7.42578125" style="23" customWidth="1"/>
    <col min="9755" max="9755" width="10.85546875" style="23" customWidth="1"/>
    <col min="9756" max="9756" width="9.28515625" style="23" customWidth="1"/>
    <col min="9757" max="9757" width="9.140625" style="23"/>
    <col min="9758" max="9758" width="11.42578125" style="23" customWidth="1"/>
    <col min="9759" max="9759" width="9.140625" style="23"/>
    <col min="9760" max="9760" width="11.42578125" style="23" customWidth="1"/>
    <col min="9761" max="9761" width="9.140625" style="23"/>
    <col min="9762" max="9762" width="11.42578125" style="23" customWidth="1"/>
    <col min="9763" max="9990" width="9.140625" style="23"/>
    <col min="9991" max="9991" width="11.28515625" style="23" customWidth="1"/>
    <col min="9992" max="9992" width="13.28515625" style="23" customWidth="1"/>
    <col min="9993" max="9994" width="11.140625" style="23" customWidth="1"/>
    <col min="9995" max="9995" width="9.28515625" style="23" customWidth="1"/>
    <col min="9996" max="9997" width="12.28515625" style="23" customWidth="1"/>
    <col min="9998" max="9998" width="7.7109375" style="23" customWidth="1"/>
    <col min="9999" max="10000" width="10.5703125" style="23" customWidth="1"/>
    <col min="10001" max="10001" width="7.7109375" style="23" customWidth="1"/>
    <col min="10002" max="10003" width="8.28515625" style="23" customWidth="1"/>
    <col min="10004" max="10004" width="8.42578125" style="23" customWidth="1"/>
    <col min="10005" max="10006" width="10.5703125" style="23" customWidth="1"/>
    <col min="10007" max="10007" width="9" style="23" customWidth="1"/>
    <col min="10008" max="10008" width="12.140625" style="23" customWidth="1"/>
    <col min="10009" max="10009" width="10.28515625" style="23" customWidth="1"/>
    <col min="10010" max="10010" width="7.42578125" style="23" customWidth="1"/>
    <col min="10011" max="10011" width="10.85546875" style="23" customWidth="1"/>
    <col min="10012" max="10012" width="9.28515625" style="23" customWidth="1"/>
    <col min="10013" max="10013" width="9.140625" style="23"/>
    <col min="10014" max="10014" width="11.42578125" style="23" customWidth="1"/>
    <col min="10015" max="10015" width="9.140625" style="23"/>
    <col min="10016" max="10016" width="11.42578125" style="23" customWidth="1"/>
    <col min="10017" max="10017" width="9.140625" style="23"/>
    <col min="10018" max="10018" width="11.42578125" style="23" customWidth="1"/>
    <col min="10019" max="10246" width="9.140625" style="23"/>
    <col min="10247" max="10247" width="11.28515625" style="23" customWidth="1"/>
    <col min="10248" max="10248" width="13.28515625" style="23" customWidth="1"/>
    <col min="10249" max="10250" width="11.140625" style="23" customWidth="1"/>
    <col min="10251" max="10251" width="9.28515625" style="23" customWidth="1"/>
    <col min="10252" max="10253" width="12.28515625" style="23" customWidth="1"/>
    <col min="10254" max="10254" width="7.7109375" style="23" customWidth="1"/>
    <col min="10255" max="10256" width="10.5703125" style="23" customWidth="1"/>
    <col min="10257" max="10257" width="7.7109375" style="23" customWidth="1"/>
    <col min="10258" max="10259" width="8.28515625" style="23" customWidth="1"/>
    <col min="10260" max="10260" width="8.42578125" style="23" customWidth="1"/>
    <col min="10261" max="10262" width="10.5703125" style="23" customWidth="1"/>
    <col min="10263" max="10263" width="9" style="23" customWidth="1"/>
    <col min="10264" max="10264" width="12.140625" style="23" customWidth="1"/>
    <col min="10265" max="10265" width="10.28515625" style="23" customWidth="1"/>
    <col min="10266" max="10266" width="7.42578125" style="23" customWidth="1"/>
    <col min="10267" max="10267" width="10.85546875" style="23" customWidth="1"/>
    <col min="10268" max="10268" width="9.28515625" style="23" customWidth="1"/>
    <col min="10269" max="10269" width="9.140625" style="23"/>
    <col min="10270" max="10270" width="11.42578125" style="23" customWidth="1"/>
    <col min="10271" max="10271" width="9.140625" style="23"/>
    <col min="10272" max="10272" width="11.42578125" style="23" customWidth="1"/>
    <col min="10273" max="10273" width="9.140625" style="23"/>
    <col min="10274" max="10274" width="11.42578125" style="23" customWidth="1"/>
    <col min="10275" max="10502" width="9.140625" style="23"/>
    <col min="10503" max="10503" width="11.28515625" style="23" customWidth="1"/>
    <col min="10504" max="10504" width="13.28515625" style="23" customWidth="1"/>
    <col min="10505" max="10506" width="11.140625" style="23" customWidth="1"/>
    <col min="10507" max="10507" width="9.28515625" style="23" customWidth="1"/>
    <col min="10508" max="10509" width="12.28515625" style="23" customWidth="1"/>
    <col min="10510" max="10510" width="7.7109375" style="23" customWidth="1"/>
    <col min="10511" max="10512" width="10.5703125" style="23" customWidth="1"/>
    <col min="10513" max="10513" width="7.7109375" style="23" customWidth="1"/>
    <col min="10514" max="10515" width="8.28515625" style="23" customWidth="1"/>
    <col min="10516" max="10516" width="8.42578125" style="23" customWidth="1"/>
    <col min="10517" max="10518" width="10.5703125" style="23" customWidth="1"/>
    <col min="10519" max="10519" width="9" style="23" customWidth="1"/>
    <col min="10520" max="10520" width="12.140625" style="23" customWidth="1"/>
    <col min="10521" max="10521" width="10.28515625" style="23" customWidth="1"/>
    <col min="10522" max="10522" width="7.42578125" style="23" customWidth="1"/>
    <col min="10523" max="10523" width="10.85546875" style="23" customWidth="1"/>
    <col min="10524" max="10524" width="9.28515625" style="23" customWidth="1"/>
    <col min="10525" max="10525" width="9.140625" style="23"/>
    <col min="10526" max="10526" width="11.42578125" style="23" customWidth="1"/>
    <col min="10527" max="10527" width="9.140625" style="23"/>
    <col min="10528" max="10528" width="11.42578125" style="23" customWidth="1"/>
    <col min="10529" max="10529" width="9.140625" style="23"/>
    <col min="10530" max="10530" width="11.42578125" style="23" customWidth="1"/>
    <col min="10531" max="10758" width="9.140625" style="23"/>
    <col min="10759" max="10759" width="11.28515625" style="23" customWidth="1"/>
    <col min="10760" max="10760" width="13.28515625" style="23" customWidth="1"/>
    <col min="10761" max="10762" width="11.140625" style="23" customWidth="1"/>
    <col min="10763" max="10763" width="9.28515625" style="23" customWidth="1"/>
    <col min="10764" max="10765" width="12.28515625" style="23" customWidth="1"/>
    <col min="10766" max="10766" width="7.7109375" style="23" customWidth="1"/>
    <col min="10767" max="10768" width="10.5703125" style="23" customWidth="1"/>
    <col min="10769" max="10769" width="7.7109375" style="23" customWidth="1"/>
    <col min="10770" max="10771" width="8.28515625" style="23" customWidth="1"/>
    <col min="10772" max="10772" width="8.42578125" style="23" customWidth="1"/>
    <col min="10773" max="10774" width="10.5703125" style="23" customWidth="1"/>
    <col min="10775" max="10775" width="9" style="23" customWidth="1"/>
    <col min="10776" max="10776" width="12.140625" style="23" customWidth="1"/>
    <col min="10777" max="10777" width="10.28515625" style="23" customWidth="1"/>
    <col min="10778" max="10778" width="7.42578125" style="23" customWidth="1"/>
    <col min="10779" max="10779" width="10.85546875" style="23" customWidth="1"/>
    <col min="10780" max="10780" width="9.28515625" style="23" customWidth="1"/>
    <col min="10781" max="10781" width="9.140625" style="23"/>
    <col min="10782" max="10782" width="11.42578125" style="23" customWidth="1"/>
    <col min="10783" max="10783" width="9.140625" style="23"/>
    <col min="10784" max="10784" width="11.42578125" style="23" customWidth="1"/>
    <col min="10785" max="10785" width="9.140625" style="23"/>
    <col min="10786" max="10786" width="11.42578125" style="23" customWidth="1"/>
    <col min="10787" max="11014" width="9.140625" style="23"/>
    <col min="11015" max="11015" width="11.28515625" style="23" customWidth="1"/>
    <col min="11016" max="11016" width="13.28515625" style="23" customWidth="1"/>
    <col min="11017" max="11018" width="11.140625" style="23" customWidth="1"/>
    <col min="11019" max="11019" width="9.28515625" style="23" customWidth="1"/>
    <col min="11020" max="11021" width="12.28515625" style="23" customWidth="1"/>
    <col min="11022" max="11022" width="7.7109375" style="23" customWidth="1"/>
    <col min="11023" max="11024" width="10.5703125" style="23" customWidth="1"/>
    <col min="11025" max="11025" width="7.7109375" style="23" customWidth="1"/>
    <col min="11026" max="11027" width="8.28515625" style="23" customWidth="1"/>
    <col min="11028" max="11028" width="8.42578125" style="23" customWidth="1"/>
    <col min="11029" max="11030" width="10.5703125" style="23" customWidth="1"/>
    <col min="11031" max="11031" width="9" style="23" customWidth="1"/>
    <col min="11032" max="11032" width="12.140625" style="23" customWidth="1"/>
    <col min="11033" max="11033" width="10.28515625" style="23" customWidth="1"/>
    <col min="11034" max="11034" width="7.42578125" style="23" customWidth="1"/>
    <col min="11035" max="11035" width="10.85546875" style="23" customWidth="1"/>
    <col min="11036" max="11036" width="9.28515625" style="23" customWidth="1"/>
    <col min="11037" max="11037" width="9.140625" style="23"/>
    <col min="11038" max="11038" width="11.42578125" style="23" customWidth="1"/>
    <col min="11039" max="11039" width="9.140625" style="23"/>
    <col min="11040" max="11040" width="11.42578125" style="23" customWidth="1"/>
    <col min="11041" max="11041" width="9.140625" style="23"/>
    <col min="11042" max="11042" width="11.42578125" style="23" customWidth="1"/>
    <col min="11043" max="11270" width="9.140625" style="23"/>
    <col min="11271" max="11271" width="11.28515625" style="23" customWidth="1"/>
    <col min="11272" max="11272" width="13.28515625" style="23" customWidth="1"/>
    <col min="11273" max="11274" width="11.140625" style="23" customWidth="1"/>
    <col min="11275" max="11275" width="9.28515625" style="23" customWidth="1"/>
    <col min="11276" max="11277" width="12.28515625" style="23" customWidth="1"/>
    <col min="11278" max="11278" width="7.7109375" style="23" customWidth="1"/>
    <col min="11279" max="11280" width="10.5703125" style="23" customWidth="1"/>
    <col min="11281" max="11281" width="7.7109375" style="23" customWidth="1"/>
    <col min="11282" max="11283" width="8.28515625" style="23" customWidth="1"/>
    <col min="11284" max="11284" width="8.42578125" style="23" customWidth="1"/>
    <col min="11285" max="11286" width="10.5703125" style="23" customWidth="1"/>
    <col min="11287" max="11287" width="9" style="23" customWidth="1"/>
    <col min="11288" max="11288" width="12.140625" style="23" customWidth="1"/>
    <col min="11289" max="11289" width="10.28515625" style="23" customWidth="1"/>
    <col min="11290" max="11290" width="7.42578125" style="23" customWidth="1"/>
    <col min="11291" max="11291" width="10.85546875" style="23" customWidth="1"/>
    <col min="11292" max="11292" width="9.28515625" style="23" customWidth="1"/>
    <col min="11293" max="11293" width="9.140625" style="23"/>
    <col min="11294" max="11294" width="11.42578125" style="23" customWidth="1"/>
    <col min="11295" max="11295" width="9.140625" style="23"/>
    <col min="11296" max="11296" width="11.42578125" style="23" customWidth="1"/>
    <col min="11297" max="11297" width="9.140625" style="23"/>
    <col min="11298" max="11298" width="11.42578125" style="23" customWidth="1"/>
    <col min="11299" max="11526" width="9.140625" style="23"/>
    <col min="11527" max="11527" width="11.28515625" style="23" customWidth="1"/>
    <col min="11528" max="11528" width="13.28515625" style="23" customWidth="1"/>
    <col min="11529" max="11530" width="11.140625" style="23" customWidth="1"/>
    <col min="11531" max="11531" width="9.28515625" style="23" customWidth="1"/>
    <col min="11532" max="11533" width="12.28515625" style="23" customWidth="1"/>
    <col min="11534" max="11534" width="7.7109375" style="23" customWidth="1"/>
    <col min="11535" max="11536" width="10.5703125" style="23" customWidth="1"/>
    <col min="11537" max="11537" width="7.7109375" style="23" customWidth="1"/>
    <col min="11538" max="11539" width="8.28515625" style="23" customWidth="1"/>
    <col min="11540" max="11540" width="8.42578125" style="23" customWidth="1"/>
    <col min="11541" max="11542" width="10.5703125" style="23" customWidth="1"/>
    <col min="11543" max="11543" width="9" style="23" customWidth="1"/>
    <col min="11544" max="11544" width="12.140625" style="23" customWidth="1"/>
    <col min="11545" max="11545" width="10.28515625" style="23" customWidth="1"/>
    <col min="11546" max="11546" width="7.42578125" style="23" customWidth="1"/>
    <col min="11547" max="11547" width="10.85546875" style="23" customWidth="1"/>
    <col min="11548" max="11548" width="9.28515625" style="23" customWidth="1"/>
    <col min="11549" max="11549" width="9.140625" style="23"/>
    <col min="11550" max="11550" width="11.42578125" style="23" customWidth="1"/>
    <col min="11551" max="11551" width="9.140625" style="23"/>
    <col min="11552" max="11552" width="11.42578125" style="23" customWidth="1"/>
    <col min="11553" max="11553" width="9.140625" style="23"/>
    <col min="11554" max="11554" width="11.42578125" style="23" customWidth="1"/>
    <col min="11555" max="11782" width="9.140625" style="23"/>
    <col min="11783" max="11783" width="11.28515625" style="23" customWidth="1"/>
    <col min="11784" max="11784" width="13.28515625" style="23" customWidth="1"/>
    <col min="11785" max="11786" width="11.140625" style="23" customWidth="1"/>
    <col min="11787" max="11787" width="9.28515625" style="23" customWidth="1"/>
    <col min="11788" max="11789" width="12.28515625" style="23" customWidth="1"/>
    <col min="11790" max="11790" width="7.7109375" style="23" customWidth="1"/>
    <col min="11791" max="11792" width="10.5703125" style="23" customWidth="1"/>
    <col min="11793" max="11793" width="7.7109375" style="23" customWidth="1"/>
    <col min="11794" max="11795" width="8.28515625" style="23" customWidth="1"/>
    <col min="11796" max="11796" width="8.42578125" style="23" customWidth="1"/>
    <col min="11797" max="11798" width="10.5703125" style="23" customWidth="1"/>
    <col min="11799" max="11799" width="9" style="23" customWidth="1"/>
    <col min="11800" max="11800" width="12.140625" style="23" customWidth="1"/>
    <col min="11801" max="11801" width="10.28515625" style="23" customWidth="1"/>
    <col min="11802" max="11802" width="7.42578125" style="23" customWidth="1"/>
    <col min="11803" max="11803" width="10.85546875" style="23" customWidth="1"/>
    <col min="11804" max="11804" width="9.28515625" style="23" customWidth="1"/>
    <col min="11805" max="11805" width="9.140625" style="23"/>
    <col min="11806" max="11806" width="11.42578125" style="23" customWidth="1"/>
    <col min="11807" max="11807" width="9.140625" style="23"/>
    <col min="11808" max="11808" width="11.42578125" style="23" customWidth="1"/>
    <col min="11809" max="11809" width="9.140625" style="23"/>
    <col min="11810" max="11810" width="11.42578125" style="23" customWidth="1"/>
    <col min="11811" max="12038" width="9.140625" style="23"/>
    <col min="12039" max="12039" width="11.28515625" style="23" customWidth="1"/>
    <col min="12040" max="12040" width="13.28515625" style="23" customWidth="1"/>
    <col min="12041" max="12042" width="11.140625" style="23" customWidth="1"/>
    <col min="12043" max="12043" width="9.28515625" style="23" customWidth="1"/>
    <col min="12044" max="12045" width="12.28515625" style="23" customWidth="1"/>
    <col min="12046" max="12046" width="7.7109375" style="23" customWidth="1"/>
    <col min="12047" max="12048" width="10.5703125" style="23" customWidth="1"/>
    <col min="12049" max="12049" width="7.7109375" style="23" customWidth="1"/>
    <col min="12050" max="12051" width="8.28515625" style="23" customWidth="1"/>
    <col min="12052" max="12052" width="8.42578125" style="23" customWidth="1"/>
    <col min="12053" max="12054" width="10.5703125" style="23" customWidth="1"/>
    <col min="12055" max="12055" width="9" style="23" customWidth="1"/>
    <col min="12056" max="12056" width="12.140625" style="23" customWidth="1"/>
    <col min="12057" max="12057" width="10.28515625" style="23" customWidth="1"/>
    <col min="12058" max="12058" width="7.42578125" style="23" customWidth="1"/>
    <col min="12059" max="12059" width="10.85546875" style="23" customWidth="1"/>
    <col min="12060" max="12060" width="9.28515625" style="23" customWidth="1"/>
    <col min="12061" max="12061" width="9.140625" style="23"/>
    <col min="12062" max="12062" width="11.42578125" style="23" customWidth="1"/>
    <col min="12063" max="12063" width="9.140625" style="23"/>
    <col min="12064" max="12064" width="11.42578125" style="23" customWidth="1"/>
    <col min="12065" max="12065" width="9.140625" style="23"/>
    <col min="12066" max="12066" width="11.42578125" style="23" customWidth="1"/>
    <col min="12067" max="12294" width="9.140625" style="23"/>
    <col min="12295" max="12295" width="11.28515625" style="23" customWidth="1"/>
    <col min="12296" max="12296" width="13.28515625" style="23" customWidth="1"/>
    <col min="12297" max="12298" width="11.140625" style="23" customWidth="1"/>
    <col min="12299" max="12299" width="9.28515625" style="23" customWidth="1"/>
    <col min="12300" max="12301" width="12.28515625" style="23" customWidth="1"/>
    <col min="12302" max="12302" width="7.7109375" style="23" customWidth="1"/>
    <col min="12303" max="12304" width="10.5703125" style="23" customWidth="1"/>
    <col min="12305" max="12305" width="7.7109375" style="23" customWidth="1"/>
    <col min="12306" max="12307" width="8.28515625" style="23" customWidth="1"/>
    <col min="12308" max="12308" width="8.42578125" style="23" customWidth="1"/>
    <col min="12309" max="12310" width="10.5703125" style="23" customWidth="1"/>
    <col min="12311" max="12311" width="9" style="23" customWidth="1"/>
    <col min="12312" max="12312" width="12.140625" style="23" customWidth="1"/>
    <col min="12313" max="12313" width="10.28515625" style="23" customWidth="1"/>
    <col min="12314" max="12314" width="7.42578125" style="23" customWidth="1"/>
    <col min="12315" max="12315" width="10.85546875" style="23" customWidth="1"/>
    <col min="12316" max="12316" width="9.28515625" style="23" customWidth="1"/>
    <col min="12317" max="12317" width="9.140625" style="23"/>
    <col min="12318" max="12318" width="11.42578125" style="23" customWidth="1"/>
    <col min="12319" max="12319" width="9.140625" style="23"/>
    <col min="12320" max="12320" width="11.42578125" style="23" customWidth="1"/>
    <col min="12321" max="12321" width="9.140625" style="23"/>
    <col min="12322" max="12322" width="11.42578125" style="23" customWidth="1"/>
    <col min="12323" max="12550" width="9.140625" style="23"/>
    <col min="12551" max="12551" width="11.28515625" style="23" customWidth="1"/>
    <col min="12552" max="12552" width="13.28515625" style="23" customWidth="1"/>
    <col min="12553" max="12554" width="11.140625" style="23" customWidth="1"/>
    <col min="12555" max="12555" width="9.28515625" style="23" customWidth="1"/>
    <col min="12556" max="12557" width="12.28515625" style="23" customWidth="1"/>
    <col min="12558" max="12558" width="7.7109375" style="23" customWidth="1"/>
    <col min="12559" max="12560" width="10.5703125" style="23" customWidth="1"/>
    <col min="12561" max="12561" width="7.7109375" style="23" customWidth="1"/>
    <col min="12562" max="12563" width="8.28515625" style="23" customWidth="1"/>
    <col min="12564" max="12564" width="8.42578125" style="23" customWidth="1"/>
    <col min="12565" max="12566" width="10.5703125" style="23" customWidth="1"/>
    <col min="12567" max="12567" width="9" style="23" customWidth="1"/>
    <col min="12568" max="12568" width="12.140625" style="23" customWidth="1"/>
    <col min="12569" max="12569" width="10.28515625" style="23" customWidth="1"/>
    <col min="12570" max="12570" width="7.42578125" style="23" customWidth="1"/>
    <col min="12571" max="12571" width="10.85546875" style="23" customWidth="1"/>
    <col min="12572" max="12572" width="9.28515625" style="23" customWidth="1"/>
    <col min="12573" max="12573" width="9.140625" style="23"/>
    <col min="12574" max="12574" width="11.42578125" style="23" customWidth="1"/>
    <col min="12575" max="12575" width="9.140625" style="23"/>
    <col min="12576" max="12576" width="11.42578125" style="23" customWidth="1"/>
    <col min="12577" max="12577" width="9.140625" style="23"/>
    <col min="12578" max="12578" width="11.42578125" style="23" customWidth="1"/>
    <col min="12579" max="12806" width="9.140625" style="23"/>
    <col min="12807" max="12807" width="11.28515625" style="23" customWidth="1"/>
    <col min="12808" max="12808" width="13.28515625" style="23" customWidth="1"/>
    <col min="12809" max="12810" width="11.140625" style="23" customWidth="1"/>
    <col min="12811" max="12811" width="9.28515625" style="23" customWidth="1"/>
    <col min="12812" max="12813" width="12.28515625" style="23" customWidth="1"/>
    <col min="12814" max="12814" width="7.7109375" style="23" customWidth="1"/>
    <col min="12815" max="12816" width="10.5703125" style="23" customWidth="1"/>
    <col min="12817" max="12817" width="7.7109375" style="23" customWidth="1"/>
    <col min="12818" max="12819" width="8.28515625" style="23" customWidth="1"/>
    <col min="12820" max="12820" width="8.42578125" style="23" customWidth="1"/>
    <col min="12821" max="12822" width="10.5703125" style="23" customWidth="1"/>
    <col min="12823" max="12823" width="9" style="23" customWidth="1"/>
    <col min="12824" max="12824" width="12.140625" style="23" customWidth="1"/>
    <col min="12825" max="12825" width="10.28515625" style="23" customWidth="1"/>
    <col min="12826" max="12826" width="7.42578125" style="23" customWidth="1"/>
    <col min="12827" max="12827" width="10.85546875" style="23" customWidth="1"/>
    <col min="12828" max="12828" width="9.28515625" style="23" customWidth="1"/>
    <col min="12829" max="12829" width="9.140625" style="23"/>
    <col min="12830" max="12830" width="11.42578125" style="23" customWidth="1"/>
    <col min="12831" max="12831" width="9.140625" style="23"/>
    <col min="12832" max="12832" width="11.42578125" style="23" customWidth="1"/>
    <col min="12833" max="12833" width="9.140625" style="23"/>
    <col min="12834" max="12834" width="11.42578125" style="23" customWidth="1"/>
    <col min="12835" max="13062" width="9.140625" style="23"/>
    <col min="13063" max="13063" width="11.28515625" style="23" customWidth="1"/>
    <col min="13064" max="13064" width="13.28515625" style="23" customWidth="1"/>
    <col min="13065" max="13066" width="11.140625" style="23" customWidth="1"/>
    <col min="13067" max="13067" width="9.28515625" style="23" customWidth="1"/>
    <col min="13068" max="13069" width="12.28515625" style="23" customWidth="1"/>
    <col min="13070" max="13070" width="7.7109375" style="23" customWidth="1"/>
    <col min="13071" max="13072" width="10.5703125" style="23" customWidth="1"/>
    <col min="13073" max="13073" width="7.7109375" style="23" customWidth="1"/>
    <col min="13074" max="13075" width="8.28515625" style="23" customWidth="1"/>
    <col min="13076" max="13076" width="8.42578125" style="23" customWidth="1"/>
    <col min="13077" max="13078" width="10.5703125" style="23" customWidth="1"/>
    <col min="13079" max="13079" width="9" style="23" customWidth="1"/>
    <col min="13080" max="13080" width="12.140625" style="23" customWidth="1"/>
    <col min="13081" max="13081" width="10.28515625" style="23" customWidth="1"/>
    <col min="13082" max="13082" width="7.42578125" style="23" customWidth="1"/>
    <col min="13083" max="13083" width="10.85546875" style="23" customWidth="1"/>
    <col min="13084" max="13084" width="9.28515625" style="23" customWidth="1"/>
    <col min="13085" max="13085" width="9.140625" style="23"/>
    <col min="13086" max="13086" width="11.42578125" style="23" customWidth="1"/>
    <col min="13087" max="13087" width="9.140625" style="23"/>
    <col min="13088" max="13088" width="11.42578125" style="23" customWidth="1"/>
    <col min="13089" max="13089" width="9.140625" style="23"/>
    <col min="13090" max="13090" width="11.42578125" style="23" customWidth="1"/>
    <col min="13091" max="13318" width="9.140625" style="23"/>
    <col min="13319" max="13319" width="11.28515625" style="23" customWidth="1"/>
    <col min="13320" max="13320" width="13.28515625" style="23" customWidth="1"/>
    <col min="13321" max="13322" width="11.140625" style="23" customWidth="1"/>
    <col min="13323" max="13323" width="9.28515625" style="23" customWidth="1"/>
    <col min="13324" max="13325" width="12.28515625" style="23" customWidth="1"/>
    <col min="13326" max="13326" width="7.7109375" style="23" customWidth="1"/>
    <col min="13327" max="13328" width="10.5703125" style="23" customWidth="1"/>
    <col min="13329" max="13329" width="7.7109375" style="23" customWidth="1"/>
    <col min="13330" max="13331" width="8.28515625" style="23" customWidth="1"/>
    <col min="13332" max="13332" width="8.42578125" style="23" customWidth="1"/>
    <col min="13333" max="13334" width="10.5703125" style="23" customWidth="1"/>
    <col min="13335" max="13335" width="9" style="23" customWidth="1"/>
    <col min="13336" max="13336" width="12.140625" style="23" customWidth="1"/>
    <col min="13337" max="13337" width="10.28515625" style="23" customWidth="1"/>
    <col min="13338" max="13338" width="7.42578125" style="23" customWidth="1"/>
    <col min="13339" max="13339" width="10.85546875" style="23" customWidth="1"/>
    <col min="13340" max="13340" width="9.28515625" style="23" customWidth="1"/>
    <col min="13341" max="13341" width="9.140625" style="23"/>
    <col min="13342" max="13342" width="11.42578125" style="23" customWidth="1"/>
    <col min="13343" max="13343" width="9.140625" style="23"/>
    <col min="13344" max="13344" width="11.42578125" style="23" customWidth="1"/>
    <col min="13345" max="13345" width="9.140625" style="23"/>
    <col min="13346" max="13346" width="11.42578125" style="23" customWidth="1"/>
    <col min="13347" max="13574" width="9.140625" style="23"/>
    <col min="13575" max="13575" width="11.28515625" style="23" customWidth="1"/>
    <col min="13576" max="13576" width="13.28515625" style="23" customWidth="1"/>
    <col min="13577" max="13578" width="11.140625" style="23" customWidth="1"/>
    <col min="13579" max="13579" width="9.28515625" style="23" customWidth="1"/>
    <col min="13580" max="13581" width="12.28515625" style="23" customWidth="1"/>
    <col min="13582" max="13582" width="7.7109375" style="23" customWidth="1"/>
    <col min="13583" max="13584" width="10.5703125" style="23" customWidth="1"/>
    <col min="13585" max="13585" width="7.7109375" style="23" customWidth="1"/>
    <col min="13586" max="13587" width="8.28515625" style="23" customWidth="1"/>
    <col min="13588" max="13588" width="8.42578125" style="23" customWidth="1"/>
    <col min="13589" max="13590" width="10.5703125" style="23" customWidth="1"/>
    <col min="13591" max="13591" width="9" style="23" customWidth="1"/>
    <col min="13592" max="13592" width="12.140625" style="23" customWidth="1"/>
    <col min="13593" max="13593" width="10.28515625" style="23" customWidth="1"/>
    <col min="13594" max="13594" width="7.42578125" style="23" customWidth="1"/>
    <col min="13595" max="13595" width="10.85546875" style="23" customWidth="1"/>
    <col min="13596" max="13596" width="9.28515625" style="23" customWidth="1"/>
    <col min="13597" max="13597" width="9.140625" style="23"/>
    <col min="13598" max="13598" width="11.42578125" style="23" customWidth="1"/>
    <col min="13599" max="13599" width="9.140625" style="23"/>
    <col min="13600" max="13600" width="11.42578125" style="23" customWidth="1"/>
    <col min="13601" max="13601" width="9.140625" style="23"/>
    <col min="13602" max="13602" width="11.42578125" style="23" customWidth="1"/>
    <col min="13603" max="13830" width="9.140625" style="23"/>
    <col min="13831" max="13831" width="11.28515625" style="23" customWidth="1"/>
    <col min="13832" max="13832" width="13.28515625" style="23" customWidth="1"/>
    <col min="13833" max="13834" width="11.140625" style="23" customWidth="1"/>
    <col min="13835" max="13835" width="9.28515625" style="23" customWidth="1"/>
    <col min="13836" max="13837" width="12.28515625" style="23" customWidth="1"/>
    <col min="13838" max="13838" width="7.7109375" style="23" customWidth="1"/>
    <col min="13839" max="13840" width="10.5703125" style="23" customWidth="1"/>
    <col min="13841" max="13841" width="7.7109375" style="23" customWidth="1"/>
    <col min="13842" max="13843" width="8.28515625" style="23" customWidth="1"/>
    <col min="13844" max="13844" width="8.42578125" style="23" customWidth="1"/>
    <col min="13845" max="13846" width="10.5703125" style="23" customWidth="1"/>
    <col min="13847" max="13847" width="9" style="23" customWidth="1"/>
    <col min="13848" max="13848" width="12.140625" style="23" customWidth="1"/>
    <col min="13849" max="13849" width="10.28515625" style="23" customWidth="1"/>
    <col min="13850" max="13850" width="7.42578125" style="23" customWidth="1"/>
    <col min="13851" max="13851" width="10.85546875" style="23" customWidth="1"/>
    <col min="13852" max="13852" width="9.28515625" style="23" customWidth="1"/>
    <col min="13853" max="13853" width="9.140625" style="23"/>
    <col min="13854" max="13854" width="11.42578125" style="23" customWidth="1"/>
    <col min="13855" max="13855" width="9.140625" style="23"/>
    <col min="13856" max="13856" width="11.42578125" style="23" customWidth="1"/>
    <col min="13857" max="13857" width="9.140625" style="23"/>
    <col min="13858" max="13858" width="11.42578125" style="23" customWidth="1"/>
    <col min="13859" max="14086" width="9.140625" style="23"/>
    <col min="14087" max="14087" width="11.28515625" style="23" customWidth="1"/>
    <col min="14088" max="14088" width="13.28515625" style="23" customWidth="1"/>
    <col min="14089" max="14090" width="11.140625" style="23" customWidth="1"/>
    <col min="14091" max="14091" width="9.28515625" style="23" customWidth="1"/>
    <col min="14092" max="14093" width="12.28515625" style="23" customWidth="1"/>
    <col min="14094" max="14094" width="7.7109375" style="23" customWidth="1"/>
    <col min="14095" max="14096" width="10.5703125" style="23" customWidth="1"/>
    <col min="14097" max="14097" width="7.7109375" style="23" customWidth="1"/>
    <col min="14098" max="14099" width="8.28515625" style="23" customWidth="1"/>
    <col min="14100" max="14100" width="8.42578125" style="23" customWidth="1"/>
    <col min="14101" max="14102" width="10.5703125" style="23" customWidth="1"/>
    <col min="14103" max="14103" width="9" style="23" customWidth="1"/>
    <col min="14104" max="14104" width="12.140625" style="23" customWidth="1"/>
    <col min="14105" max="14105" width="10.28515625" style="23" customWidth="1"/>
    <col min="14106" max="14106" width="7.42578125" style="23" customWidth="1"/>
    <col min="14107" max="14107" width="10.85546875" style="23" customWidth="1"/>
    <col min="14108" max="14108" width="9.28515625" style="23" customWidth="1"/>
    <col min="14109" max="14109" width="9.140625" style="23"/>
    <col min="14110" max="14110" width="11.42578125" style="23" customWidth="1"/>
    <col min="14111" max="14111" width="9.140625" style="23"/>
    <col min="14112" max="14112" width="11.42578125" style="23" customWidth="1"/>
    <col min="14113" max="14113" width="9.140625" style="23"/>
    <col min="14114" max="14114" width="11.42578125" style="23" customWidth="1"/>
    <col min="14115" max="14342" width="9.140625" style="23"/>
    <col min="14343" max="14343" width="11.28515625" style="23" customWidth="1"/>
    <col min="14344" max="14344" width="13.28515625" style="23" customWidth="1"/>
    <col min="14345" max="14346" width="11.140625" style="23" customWidth="1"/>
    <col min="14347" max="14347" width="9.28515625" style="23" customWidth="1"/>
    <col min="14348" max="14349" width="12.28515625" style="23" customWidth="1"/>
    <col min="14350" max="14350" width="7.7109375" style="23" customWidth="1"/>
    <col min="14351" max="14352" width="10.5703125" style="23" customWidth="1"/>
    <col min="14353" max="14353" width="7.7109375" style="23" customWidth="1"/>
    <col min="14354" max="14355" width="8.28515625" style="23" customWidth="1"/>
    <col min="14356" max="14356" width="8.42578125" style="23" customWidth="1"/>
    <col min="14357" max="14358" width="10.5703125" style="23" customWidth="1"/>
    <col min="14359" max="14359" width="9" style="23" customWidth="1"/>
    <col min="14360" max="14360" width="12.140625" style="23" customWidth="1"/>
    <col min="14361" max="14361" width="10.28515625" style="23" customWidth="1"/>
    <col min="14362" max="14362" width="7.42578125" style="23" customWidth="1"/>
    <col min="14363" max="14363" width="10.85546875" style="23" customWidth="1"/>
    <col min="14364" max="14364" width="9.28515625" style="23" customWidth="1"/>
    <col min="14365" max="14365" width="9.140625" style="23"/>
    <col min="14366" max="14366" width="11.42578125" style="23" customWidth="1"/>
    <col min="14367" max="14367" width="9.140625" style="23"/>
    <col min="14368" max="14368" width="11.42578125" style="23" customWidth="1"/>
    <col min="14369" max="14369" width="9.140625" style="23"/>
    <col min="14370" max="14370" width="11.42578125" style="23" customWidth="1"/>
    <col min="14371" max="14598" width="9.140625" style="23"/>
    <col min="14599" max="14599" width="11.28515625" style="23" customWidth="1"/>
    <col min="14600" max="14600" width="13.28515625" style="23" customWidth="1"/>
    <col min="14601" max="14602" width="11.140625" style="23" customWidth="1"/>
    <col min="14603" max="14603" width="9.28515625" style="23" customWidth="1"/>
    <col min="14604" max="14605" width="12.28515625" style="23" customWidth="1"/>
    <col min="14606" max="14606" width="7.7109375" style="23" customWidth="1"/>
    <col min="14607" max="14608" width="10.5703125" style="23" customWidth="1"/>
    <col min="14609" max="14609" width="7.7109375" style="23" customWidth="1"/>
    <col min="14610" max="14611" width="8.28515625" style="23" customWidth="1"/>
    <col min="14612" max="14612" width="8.42578125" style="23" customWidth="1"/>
    <col min="14613" max="14614" width="10.5703125" style="23" customWidth="1"/>
    <col min="14615" max="14615" width="9" style="23" customWidth="1"/>
    <col min="14616" max="14616" width="12.140625" style="23" customWidth="1"/>
    <col min="14617" max="14617" width="10.28515625" style="23" customWidth="1"/>
    <col min="14618" max="14618" width="7.42578125" style="23" customWidth="1"/>
    <col min="14619" max="14619" width="10.85546875" style="23" customWidth="1"/>
    <col min="14620" max="14620" width="9.28515625" style="23" customWidth="1"/>
    <col min="14621" max="14621" width="9.140625" style="23"/>
    <col min="14622" max="14622" width="11.42578125" style="23" customWidth="1"/>
    <col min="14623" max="14623" width="9.140625" style="23"/>
    <col min="14624" max="14624" width="11.42578125" style="23" customWidth="1"/>
    <col min="14625" max="14625" width="9.140625" style="23"/>
    <col min="14626" max="14626" width="11.42578125" style="23" customWidth="1"/>
    <col min="14627" max="14854" width="9.140625" style="23"/>
    <col min="14855" max="14855" width="11.28515625" style="23" customWidth="1"/>
    <col min="14856" max="14856" width="13.28515625" style="23" customWidth="1"/>
    <col min="14857" max="14858" width="11.140625" style="23" customWidth="1"/>
    <col min="14859" max="14859" width="9.28515625" style="23" customWidth="1"/>
    <col min="14860" max="14861" width="12.28515625" style="23" customWidth="1"/>
    <col min="14862" max="14862" width="7.7109375" style="23" customWidth="1"/>
    <col min="14863" max="14864" width="10.5703125" style="23" customWidth="1"/>
    <col min="14865" max="14865" width="7.7109375" style="23" customWidth="1"/>
    <col min="14866" max="14867" width="8.28515625" style="23" customWidth="1"/>
    <col min="14868" max="14868" width="8.42578125" style="23" customWidth="1"/>
    <col min="14869" max="14870" width="10.5703125" style="23" customWidth="1"/>
    <col min="14871" max="14871" width="9" style="23" customWidth="1"/>
    <col min="14872" max="14872" width="12.140625" style="23" customWidth="1"/>
    <col min="14873" max="14873" width="10.28515625" style="23" customWidth="1"/>
    <col min="14874" max="14874" width="7.42578125" style="23" customWidth="1"/>
    <col min="14875" max="14875" width="10.85546875" style="23" customWidth="1"/>
    <col min="14876" max="14876" width="9.28515625" style="23" customWidth="1"/>
    <col min="14877" max="14877" width="9.140625" style="23"/>
    <col min="14878" max="14878" width="11.42578125" style="23" customWidth="1"/>
    <col min="14879" max="14879" width="9.140625" style="23"/>
    <col min="14880" max="14880" width="11.42578125" style="23" customWidth="1"/>
    <col min="14881" max="14881" width="9.140625" style="23"/>
    <col min="14882" max="14882" width="11.42578125" style="23" customWidth="1"/>
    <col min="14883" max="15110" width="9.140625" style="23"/>
    <col min="15111" max="15111" width="11.28515625" style="23" customWidth="1"/>
    <col min="15112" max="15112" width="13.28515625" style="23" customWidth="1"/>
    <col min="15113" max="15114" width="11.140625" style="23" customWidth="1"/>
    <col min="15115" max="15115" width="9.28515625" style="23" customWidth="1"/>
    <col min="15116" max="15117" width="12.28515625" style="23" customWidth="1"/>
    <col min="15118" max="15118" width="7.7109375" style="23" customWidth="1"/>
    <col min="15119" max="15120" width="10.5703125" style="23" customWidth="1"/>
    <col min="15121" max="15121" width="7.7109375" style="23" customWidth="1"/>
    <col min="15122" max="15123" width="8.28515625" style="23" customWidth="1"/>
    <col min="15124" max="15124" width="8.42578125" style="23" customWidth="1"/>
    <col min="15125" max="15126" width="10.5703125" style="23" customWidth="1"/>
    <col min="15127" max="15127" width="9" style="23" customWidth="1"/>
    <col min="15128" max="15128" width="12.140625" style="23" customWidth="1"/>
    <col min="15129" max="15129" width="10.28515625" style="23" customWidth="1"/>
    <col min="15130" max="15130" width="7.42578125" style="23" customWidth="1"/>
    <col min="15131" max="15131" width="10.85546875" style="23" customWidth="1"/>
    <col min="15132" max="15132" width="9.28515625" style="23" customWidth="1"/>
    <col min="15133" max="15133" width="9.140625" style="23"/>
    <col min="15134" max="15134" width="11.42578125" style="23" customWidth="1"/>
    <col min="15135" max="15135" width="9.140625" style="23"/>
    <col min="15136" max="15136" width="11.42578125" style="23" customWidth="1"/>
    <col min="15137" max="15137" width="9.140625" style="23"/>
    <col min="15138" max="15138" width="11.42578125" style="23" customWidth="1"/>
    <col min="15139" max="15366" width="9.140625" style="23"/>
    <col min="15367" max="15367" width="11.28515625" style="23" customWidth="1"/>
    <col min="15368" max="15368" width="13.28515625" style="23" customWidth="1"/>
    <col min="15369" max="15370" width="11.140625" style="23" customWidth="1"/>
    <col min="15371" max="15371" width="9.28515625" style="23" customWidth="1"/>
    <col min="15372" max="15373" width="12.28515625" style="23" customWidth="1"/>
    <col min="15374" max="15374" width="7.7109375" style="23" customWidth="1"/>
    <col min="15375" max="15376" width="10.5703125" style="23" customWidth="1"/>
    <col min="15377" max="15377" width="7.7109375" style="23" customWidth="1"/>
    <col min="15378" max="15379" width="8.28515625" style="23" customWidth="1"/>
    <col min="15380" max="15380" width="8.42578125" style="23" customWidth="1"/>
    <col min="15381" max="15382" width="10.5703125" style="23" customWidth="1"/>
    <col min="15383" max="15383" width="9" style="23" customWidth="1"/>
    <col min="15384" max="15384" width="12.140625" style="23" customWidth="1"/>
    <col min="15385" max="15385" width="10.28515625" style="23" customWidth="1"/>
    <col min="15386" max="15386" width="7.42578125" style="23" customWidth="1"/>
    <col min="15387" max="15387" width="10.85546875" style="23" customWidth="1"/>
    <col min="15388" max="15388" width="9.28515625" style="23" customWidth="1"/>
    <col min="15389" max="15389" width="9.140625" style="23"/>
    <col min="15390" max="15390" width="11.42578125" style="23" customWidth="1"/>
    <col min="15391" max="15391" width="9.140625" style="23"/>
    <col min="15392" max="15392" width="11.42578125" style="23" customWidth="1"/>
    <col min="15393" max="15393" width="9.140625" style="23"/>
    <col min="15394" max="15394" width="11.42578125" style="23" customWidth="1"/>
    <col min="15395" max="15622" width="9.140625" style="23"/>
    <col min="15623" max="15623" width="11.28515625" style="23" customWidth="1"/>
    <col min="15624" max="15624" width="13.28515625" style="23" customWidth="1"/>
    <col min="15625" max="15626" width="11.140625" style="23" customWidth="1"/>
    <col min="15627" max="15627" width="9.28515625" style="23" customWidth="1"/>
    <col min="15628" max="15629" width="12.28515625" style="23" customWidth="1"/>
    <col min="15630" max="15630" width="7.7109375" style="23" customWidth="1"/>
    <col min="15631" max="15632" width="10.5703125" style="23" customWidth="1"/>
    <col min="15633" max="15633" width="7.7109375" style="23" customWidth="1"/>
    <col min="15634" max="15635" width="8.28515625" style="23" customWidth="1"/>
    <col min="15636" max="15636" width="8.42578125" style="23" customWidth="1"/>
    <col min="15637" max="15638" width="10.5703125" style="23" customWidth="1"/>
    <col min="15639" max="15639" width="9" style="23" customWidth="1"/>
    <col min="15640" max="15640" width="12.140625" style="23" customWidth="1"/>
    <col min="15641" max="15641" width="10.28515625" style="23" customWidth="1"/>
    <col min="15642" max="15642" width="7.42578125" style="23" customWidth="1"/>
    <col min="15643" max="15643" width="10.85546875" style="23" customWidth="1"/>
    <col min="15644" max="15644" width="9.28515625" style="23" customWidth="1"/>
    <col min="15645" max="15645" width="9.140625" style="23"/>
    <col min="15646" max="15646" width="11.42578125" style="23" customWidth="1"/>
    <col min="15647" max="15647" width="9.140625" style="23"/>
    <col min="15648" max="15648" width="11.42578125" style="23" customWidth="1"/>
    <col min="15649" max="15649" width="9.140625" style="23"/>
    <col min="15650" max="15650" width="11.42578125" style="23" customWidth="1"/>
    <col min="15651" max="15878" width="9.140625" style="23"/>
    <col min="15879" max="15879" width="11.28515625" style="23" customWidth="1"/>
    <col min="15880" max="15880" width="13.28515625" style="23" customWidth="1"/>
    <col min="15881" max="15882" width="11.140625" style="23" customWidth="1"/>
    <col min="15883" max="15883" width="9.28515625" style="23" customWidth="1"/>
    <col min="15884" max="15885" width="12.28515625" style="23" customWidth="1"/>
    <col min="15886" max="15886" width="7.7109375" style="23" customWidth="1"/>
    <col min="15887" max="15888" width="10.5703125" style="23" customWidth="1"/>
    <col min="15889" max="15889" width="7.7109375" style="23" customWidth="1"/>
    <col min="15890" max="15891" width="8.28515625" style="23" customWidth="1"/>
    <col min="15892" max="15892" width="8.42578125" style="23" customWidth="1"/>
    <col min="15893" max="15894" width="10.5703125" style="23" customWidth="1"/>
    <col min="15895" max="15895" width="9" style="23" customWidth="1"/>
    <col min="15896" max="15896" width="12.140625" style="23" customWidth="1"/>
    <col min="15897" max="15897" width="10.28515625" style="23" customWidth="1"/>
    <col min="15898" max="15898" width="7.42578125" style="23" customWidth="1"/>
    <col min="15899" max="15899" width="10.85546875" style="23" customWidth="1"/>
    <col min="15900" max="15900" width="9.28515625" style="23" customWidth="1"/>
    <col min="15901" max="15901" width="9.140625" style="23"/>
    <col min="15902" max="15902" width="11.42578125" style="23" customWidth="1"/>
    <col min="15903" max="15903" width="9.140625" style="23"/>
    <col min="15904" max="15904" width="11.42578125" style="23" customWidth="1"/>
    <col min="15905" max="15905" width="9.140625" style="23"/>
    <col min="15906" max="15906" width="11.42578125" style="23" customWidth="1"/>
    <col min="15907" max="16134" width="9.140625" style="23"/>
    <col min="16135" max="16135" width="11.28515625" style="23" customWidth="1"/>
    <col min="16136" max="16136" width="13.28515625" style="23" customWidth="1"/>
    <col min="16137" max="16138" width="11.140625" style="23" customWidth="1"/>
    <col min="16139" max="16139" width="9.28515625" style="23" customWidth="1"/>
    <col min="16140" max="16141" width="12.28515625" style="23" customWidth="1"/>
    <col min="16142" max="16142" width="7.7109375" style="23" customWidth="1"/>
    <col min="16143" max="16144" width="10.5703125" style="23" customWidth="1"/>
    <col min="16145" max="16145" width="7.7109375" style="23" customWidth="1"/>
    <col min="16146" max="16147" width="8.28515625" style="23" customWidth="1"/>
    <col min="16148" max="16148" width="8.42578125" style="23" customWidth="1"/>
    <col min="16149" max="16150" width="10.5703125" style="23" customWidth="1"/>
    <col min="16151" max="16151" width="9" style="23" customWidth="1"/>
    <col min="16152" max="16152" width="12.140625" style="23" customWidth="1"/>
    <col min="16153" max="16153" width="10.28515625" style="23" customWidth="1"/>
    <col min="16154" max="16154" width="7.42578125" style="23" customWidth="1"/>
    <col min="16155" max="16155" width="10.85546875" style="23" customWidth="1"/>
    <col min="16156" max="16156" width="9.28515625" style="23" customWidth="1"/>
    <col min="16157" max="16157" width="9.140625" style="23"/>
    <col min="16158" max="16158" width="11.42578125" style="23" customWidth="1"/>
    <col min="16159" max="16159" width="9.140625" style="23"/>
    <col min="16160" max="16160" width="11.42578125" style="23" customWidth="1"/>
    <col min="16161" max="16161" width="9.140625" style="23"/>
    <col min="16162" max="16162" width="11.42578125" style="23" customWidth="1"/>
    <col min="16163" max="16384" width="9.140625" style="23"/>
  </cols>
  <sheetData>
    <row r="1" spans="1:35" ht="19.5" x14ac:dyDescent="0.25">
      <c r="A1" s="22" t="s">
        <v>10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35" ht="19.5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35" ht="26.45" customHeight="1" x14ac:dyDescent="0.25">
      <c r="A3" s="25" t="s">
        <v>11</v>
      </c>
      <c r="B3" s="26"/>
      <c r="C3" s="26"/>
      <c r="D3" s="26"/>
      <c r="AC3" s="137"/>
      <c r="AD3" s="137"/>
      <c r="AE3" s="138"/>
      <c r="AF3" s="138"/>
      <c r="AG3" s="138"/>
      <c r="AH3" s="138"/>
    </row>
    <row r="4" spans="1:35" s="11" customFormat="1" ht="15" customHeight="1" x14ac:dyDescent="0.25">
      <c r="A4" s="113" t="s">
        <v>0</v>
      </c>
      <c r="B4" s="139" t="s">
        <v>1</v>
      </c>
      <c r="C4" s="139" t="s">
        <v>12</v>
      </c>
      <c r="D4" s="139" t="s">
        <v>13</v>
      </c>
      <c r="E4" s="140" t="s">
        <v>14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 t="s">
        <v>15</v>
      </c>
      <c r="AD4" s="113"/>
      <c r="AE4" s="141" t="s">
        <v>16</v>
      </c>
      <c r="AF4" s="142"/>
      <c r="AG4" s="142"/>
      <c r="AH4" s="140"/>
    </row>
    <row r="5" spans="1:35" s="11" customFormat="1" ht="15" customHeight="1" x14ac:dyDescent="0.25">
      <c r="A5" s="113"/>
      <c r="B5" s="139"/>
      <c r="C5" s="139"/>
      <c r="D5" s="139"/>
      <c r="E5" s="117" t="s">
        <v>9</v>
      </c>
      <c r="F5" s="117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9" t="s">
        <v>17</v>
      </c>
      <c r="V5" s="119"/>
      <c r="W5" s="119"/>
      <c r="X5" s="119"/>
      <c r="Y5" s="120" t="s">
        <v>8</v>
      </c>
      <c r="Z5" s="121"/>
      <c r="AA5" s="121"/>
      <c r="AB5" s="122"/>
      <c r="AC5" s="126" t="s">
        <v>18</v>
      </c>
      <c r="AD5" s="127"/>
      <c r="AE5" s="126" t="s">
        <v>9</v>
      </c>
      <c r="AF5" s="127"/>
      <c r="AG5" s="126" t="s">
        <v>17</v>
      </c>
      <c r="AH5" s="127"/>
    </row>
    <row r="6" spans="1:35" s="11" customFormat="1" ht="15" customHeight="1" x14ac:dyDescent="0.25">
      <c r="A6" s="113"/>
      <c r="B6" s="139"/>
      <c r="C6" s="139"/>
      <c r="D6" s="139"/>
      <c r="E6" s="130" t="s">
        <v>4</v>
      </c>
      <c r="F6" s="130"/>
      <c r="G6" s="131"/>
      <c r="H6" s="132" t="s">
        <v>19</v>
      </c>
      <c r="I6" s="132"/>
      <c r="J6" s="132"/>
      <c r="K6" s="133" t="s">
        <v>6</v>
      </c>
      <c r="L6" s="133"/>
      <c r="M6" s="133"/>
      <c r="N6" s="134" t="s">
        <v>7</v>
      </c>
      <c r="O6" s="135"/>
      <c r="P6" s="136"/>
      <c r="Q6" s="109" t="s">
        <v>8</v>
      </c>
      <c r="R6" s="109"/>
      <c r="S6" s="109"/>
      <c r="T6" s="109"/>
      <c r="U6" s="110" t="s">
        <v>20</v>
      </c>
      <c r="V6" s="111"/>
      <c r="W6" s="111"/>
      <c r="X6" s="112"/>
      <c r="Y6" s="123"/>
      <c r="Z6" s="124"/>
      <c r="AA6" s="124"/>
      <c r="AB6" s="125"/>
      <c r="AC6" s="128"/>
      <c r="AD6" s="129"/>
      <c r="AE6" s="128"/>
      <c r="AF6" s="129"/>
      <c r="AG6" s="128"/>
      <c r="AH6" s="129"/>
    </row>
    <row r="7" spans="1:35" s="11" customFormat="1" ht="12.75" x14ac:dyDescent="0.25">
      <c r="A7" s="113"/>
      <c r="B7" s="3" t="s">
        <v>2</v>
      </c>
      <c r="C7" s="3" t="s">
        <v>3</v>
      </c>
      <c r="D7" s="139"/>
      <c r="E7" s="3" t="s">
        <v>5</v>
      </c>
      <c r="F7" s="1" t="s">
        <v>3</v>
      </c>
      <c r="G7" s="1" t="s">
        <v>21</v>
      </c>
      <c r="H7" s="4" t="s">
        <v>5</v>
      </c>
      <c r="I7" s="4" t="s">
        <v>3</v>
      </c>
      <c r="J7" s="1" t="s">
        <v>21</v>
      </c>
      <c r="K7" s="4" t="s">
        <v>5</v>
      </c>
      <c r="L7" s="4" t="s">
        <v>3</v>
      </c>
      <c r="M7" s="1" t="s">
        <v>21</v>
      </c>
      <c r="N7" s="4" t="s">
        <v>5</v>
      </c>
      <c r="O7" s="4" t="s">
        <v>3</v>
      </c>
      <c r="P7" s="1" t="s">
        <v>21</v>
      </c>
      <c r="Q7" s="4" t="s">
        <v>5</v>
      </c>
      <c r="R7" s="1" t="s">
        <v>22</v>
      </c>
      <c r="S7" s="4" t="s">
        <v>3</v>
      </c>
      <c r="T7" s="1" t="s">
        <v>23</v>
      </c>
      <c r="U7" s="1" t="s">
        <v>5</v>
      </c>
      <c r="V7" s="1" t="s">
        <v>22</v>
      </c>
      <c r="W7" s="1" t="s">
        <v>3</v>
      </c>
      <c r="X7" s="1" t="s">
        <v>23</v>
      </c>
      <c r="Y7" s="1" t="s">
        <v>5</v>
      </c>
      <c r="Z7" s="1" t="s">
        <v>22</v>
      </c>
      <c r="AA7" s="1" t="s">
        <v>3</v>
      </c>
      <c r="AB7" s="1" t="s">
        <v>23</v>
      </c>
      <c r="AC7" s="1" t="s">
        <v>24</v>
      </c>
      <c r="AD7" s="1" t="s">
        <v>25</v>
      </c>
      <c r="AE7" s="1" t="s">
        <v>24</v>
      </c>
      <c r="AF7" s="1" t="s">
        <v>25</v>
      </c>
      <c r="AG7" s="1" t="s">
        <v>24</v>
      </c>
      <c r="AH7" s="1" t="s">
        <v>25</v>
      </c>
    </row>
    <row r="8" spans="1:35" s="39" customFormat="1" x14ac:dyDescent="0.25">
      <c r="A8" s="28">
        <v>2015</v>
      </c>
      <c r="B8" s="29"/>
      <c r="C8" s="29">
        <v>889966</v>
      </c>
      <c r="D8" s="29"/>
      <c r="E8" s="5">
        <v>23279</v>
      </c>
      <c r="F8" s="30">
        <f>E8*5</f>
        <v>116395</v>
      </c>
      <c r="G8" s="31">
        <f t="shared" ref="G8:G16" si="0">F8/C8*100</f>
        <v>13.078589519150169</v>
      </c>
      <c r="H8" s="5">
        <v>14966</v>
      </c>
      <c r="I8" s="5">
        <v>74830</v>
      </c>
      <c r="J8" s="31">
        <f t="shared" ref="J8:J18" si="1">I8/C8*100</f>
        <v>8.4081863801538486</v>
      </c>
      <c r="K8" s="5">
        <v>5709</v>
      </c>
      <c r="L8" s="5">
        <v>25966</v>
      </c>
      <c r="M8" s="31">
        <f t="shared" ref="M8:M17" si="2">L8/C8*100</f>
        <v>2.9176395502749544</v>
      </c>
      <c r="N8" s="5"/>
      <c r="O8" s="5"/>
      <c r="P8" s="31">
        <f>O8/G8*100</f>
        <v>0</v>
      </c>
      <c r="Q8" s="5">
        <f>E8+H8+K8</f>
        <v>43954</v>
      </c>
      <c r="R8" s="32"/>
      <c r="S8" s="5">
        <f t="shared" ref="S8:S14" si="3">F8+I8+L8+O8</f>
        <v>217191</v>
      </c>
      <c r="T8" s="32">
        <f t="shared" ref="T8:T18" si="4">S8/C8*100</f>
        <v>24.404415449578973</v>
      </c>
      <c r="U8" s="33"/>
      <c r="V8" s="34"/>
      <c r="W8" s="35">
        <v>429111</v>
      </c>
      <c r="X8" s="34">
        <f t="shared" ref="X8:X18" si="5">W8/C8*100</f>
        <v>48.216561082108754</v>
      </c>
      <c r="Y8" s="34"/>
      <c r="Z8" s="34"/>
      <c r="AA8" s="35">
        <f t="shared" ref="AA8:AB18" si="6">S8+W8</f>
        <v>646302</v>
      </c>
      <c r="AB8" s="34">
        <f t="shared" si="6"/>
        <v>72.620976531687731</v>
      </c>
      <c r="AC8" s="36">
        <v>75.459999999999994</v>
      </c>
      <c r="AD8" s="6">
        <v>875917</v>
      </c>
      <c r="AE8" s="37">
        <f t="shared" ref="AE8:AE14" si="7">AF8/AD8*100</f>
        <v>24.795842528458749</v>
      </c>
      <c r="AF8" s="38">
        <f t="shared" ref="AF8:AF19" si="8">S8</f>
        <v>217191</v>
      </c>
      <c r="AG8" s="36">
        <f t="shared" ref="AG8:AG14" si="9">AH8/AD8*100</f>
        <v>48.989915711191813</v>
      </c>
      <c r="AH8" s="6">
        <v>429111</v>
      </c>
    </row>
    <row r="9" spans="1:35" s="39" customFormat="1" x14ac:dyDescent="0.25">
      <c r="A9" s="28">
        <v>2016</v>
      </c>
      <c r="B9" s="29"/>
      <c r="C9" s="29">
        <v>893914</v>
      </c>
      <c r="D9" s="29"/>
      <c r="E9" s="5">
        <v>24864</v>
      </c>
      <c r="F9" s="30">
        <f>E9*5</f>
        <v>124320</v>
      </c>
      <c r="G9" s="31">
        <f t="shared" si="0"/>
        <v>13.907378114673225</v>
      </c>
      <c r="H9" s="5">
        <v>17106</v>
      </c>
      <c r="I9" s="5">
        <v>85530</v>
      </c>
      <c r="J9" s="31">
        <f t="shared" si="1"/>
        <v>9.5680345089124899</v>
      </c>
      <c r="K9" s="5">
        <v>7304</v>
      </c>
      <c r="L9" s="5">
        <v>33941</v>
      </c>
      <c r="M9" s="31">
        <f t="shared" si="2"/>
        <v>3.7968976881444974</v>
      </c>
      <c r="N9" s="5"/>
      <c r="O9" s="5"/>
      <c r="P9" s="31">
        <f>O9/G9*100</f>
        <v>0</v>
      </c>
      <c r="Q9" s="5">
        <f>E9+H9+K9</f>
        <v>49274</v>
      </c>
      <c r="R9" s="32"/>
      <c r="S9" s="5">
        <f t="shared" si="3"/>
        <v>243791</v>
      </c>
      <c r="T9" s="32">
        <f t="shared" si="4"/>
        <v>27.272310311730212</v>
      </c>
      <c r="U9" s="33"/>
      <c r="V9" s="34"/>
      <c r="W9" s="35">
        <v>449069</v>
      </c>
      <c r="X9" s="34">
        <f t="shared" si="5"/>
        <v>50.236264338627656</v>
      </c>
      <c r="Y9" s="34"/>
      <c r="Z9" s="34"/>
      <c r="AA9" s="35">
        <f t="shared" si="6"/>
        <v>692860</v>
      </c>
      <c r="AB9" s="34">
        <f t="shared" si="6"/>
        <v>77.508574650357872</v>
      </c>
      <c r="AC9" s="36">
        <v>78</v>
      </c>
      <c r="AD9" s="6">
        <v>876405</v>
      </c>
      <c r="AE9" s="37">
        <f t="shared" si="7"/>
        <v>27.817162156765423</v>
      </c>
      <c r="AF9" s="38">
        <f t="shared" si="8"/>
        <v>243791</v>
      </c>
      <c r="AG9" s="36">
        <f t="shared" si="9"/>
        <v>51.239894797496589</v>
      </c>
      <c r="AH9" s="6">
        <v>449069</v>
      </c>
    </row>
    <row r="10" spans="1:35" s="39" customFormat="1" x14ac:dyDescent="0.25">
      <c r="A10" s="28">
        <v>2017</v>
      </c>
      <c r="B10" s="29"/>
      <c r="C10" s="29">
        <v>899550</v>
      </c>
      <c r="D10" s="29"/>
      <c r="E10" s="5">
        <v>27446</v>
      </c>
      <c r="F10" s="30">
        <f>E10*5</f>
        <v>137230</v>
      </c>
      <c r="G10" s="31">
        <f t="shared" si="0"/>
        <v>15.255405480518036</v>
      </c>
      <c r="H10" s="5">
        <v>17742</v>
      </c>
      <c r="I10" s="5">
        <v>71642</v>
      </c>
      <c r="J10" s="31">
        <f t="shared" si="1"/>
        <v>7.9642043243844149</v>
      </c>
      <c r="K10" s="5">
        <v>7304</v>
      </c>
      <c r="L10" s="5">
        <v>33941</v>
      </c>
      <c r="M10" s="31">
        <f t="shared" si="2"/>
        <v>3.7731087766105271</v>
      </c>
      <c r="N10" s="5">
        <v>396</v>
      </c>
      <c r="O10" s="5">
        <v>1980</v>
      </c>
      <c r="P10" s="31">
        <f t="shared" ref="P10:P17" si="10">O10/C10*100</f>
        <v>0.22011005502751377</v>
      </c>
      <c r="Q10" s="5">
        <f t="shared" ref="Q10:Q15" si="11">E10+H10+K10+N10</f>
        <v>52888</v>
      </c>
      <c r="R10" s="32"/>
      <c r="S10" s="5">
        <f t="shared" si="3"/>
        <v>244793</v>
      </c>
      <c r="T10" s="32">
        <f t="shared" si="4"/>
        <v>27.212828636540493</v>
      </c>
      <c r="U10" s="33"/>
      <c r="V10" s="34"/>
      <c r="W10" s="35">
        <v>479050</v>
      </c>
      <c r="X10" s="34">
        <f t="shared" si="5"/>
        <v>53.254404980267914</v>
      </c>
      <c r="Y10" s="34"/>
      <c r="Z10" s="34"/>
      <c r="AA10" s="35">
        <f t="shared" si="6"/>
        <v>723843</v>
      </c>
      <c r="AB10" s="34">
        <f t="shared" si="6"/>
        <v>80.467233616808414</v>
      </c>
      <c r="AC10" s="36">
        <v>81</v>
      </c>
      <c r="AD10" s="6">
        <v>878508</v>
      </c>
      <c r="AE10" s="37">
        <f t="shared" si="7"/>
        <v>27.864629576509266</v>
      </c>
      <c r="AF10" s="38">
        <f t="shared" si="8"/>
        <v>244793</v>
      </c>
      <c r="AG10" s="36">
        <f t="shared" si="9"/>
        <v>54.529953056773529</v>
      </c>
      <c r="AH10" s="6">
        <v>479050</v>
      </c>
    </row>
    <row r="11" spans="1:35" s="39" customFormat="1" x14ac:dyDescent="0.25">
      <c r="A11" s="28">
        <v>2018</v>
      </c>
      <c r="B11" s="29"/>
      <c r="C11" s="29">
        <v>878374</v>
      </c>
      <c r="D11" s="29"/>
      <c r="E11" s="5">
        <v>30694</v>
      </c>
      <c r="F11" s="30">
        <f>E11*5</f>
        <v>153470</v>
      </c>
      <c r="G11" s="31">
        <f t="shared" si="0"/>
        <v>17.472056322249976</v>
      </c>
      <c r="H11" s="5">
        <v>18226</v>
      </c>
      <c r="I11" s="5">
        <v>75771</v>
      </c>
      <c r="J11" s="31">
        <f t="shared" si="1"/>
        <v>8.6262799217645334</v>
      </c>
      <c r="K11" s="5">
        <v>7304</v>
      </c>
      <c r="L11" s="5">
        <v>33941</v>
      </c>
      <c r="M11" s="31">
        <f t="shared" si="2"/>
        <v>3.8640715686028955</v>
      </c>
      <c r="N11" s="5">
        <v>396</v>
      </c>
      <c r="O11" s="5">
        <v>1980</v>
      </c>
      <c r="P11" s="31">
        <f t="shared" si="10"/>
        <v>0.2254165082299795</v>
      </c>
      <c r="Q11" s="5">
        <f t="shared" si="11"/>
        <v>56620</v>
      </c>
      <c r="R11" s="32"/>
      <c r="S11" s="5">
        <f t="shared" si="3"/>
        <v>265162</v>
      </c>
      <c r="T11" s="32">
        <f t="shared" si="4"/>
        <v>30.187824320847383</v>
      </c>
      <c r="U11" s="33">
        <v>173280</v>
      </c>
      <c r="V11" s="34"/>
      <c r="W11" s="35">
        <v>510669</v>
      </c>
      <c r="X11" s="34">
        <f t="shared" si="5"/>
        <v>58.137991333987571</v>
      </c>
      <c r="Y11" s="34"/>
      <c r="Z11" s="34"/>
      <c r="AA11" s="35">
        <f t="shared" si="6"/>
        <v>775831</v>
      </c>
      <c r="AB11" s="34">
        <f t="shared" si="6"/>
        <v>88.325815654834955</v>
      </c>
      <c r="AC11" s="36">
        <v>84</v>
      </c>
      <c r="AD11" s="6">
        <v>880616</v>
      </c>
      <c r="AE11" s="37">
        <f t="shared" si="7"/>
        <v>30.110967777101482</v>
      </c>
      <c r="AF11" s="38">
        <f t="shared" si="8"/>
        <v>265162</v>
      </c>
      <c r="AG11" s="36">
        <f t="shared" si="9"/>
        <v>57.989975199178758</v>
      </c>
      <c r="AH11" s="6">
        <v>510669</v>
      </c>
    </row>
    <row r="12" spans="1:35" s="39" customFormat="1" x14ac:dyDescent="0.25">
      <c r="A12" s="28">
        <v>2019</v>
      </c>
      <c r="B12" s="40"/>
      <c r="C12" s="40">
        <v>891912</v>
      </c>
      <c r="D12" s="40"/>
      <c r="E12" s="5">
        <v>32973</v>
      </c>
      <c r="F12" s="30">
        <f>E12*5</f>
        <v>164865</v>
      </c>
      <c r="G12" s="31">
        <f t="shared" si="0"/>
        <v>18.484446896106345</v>
      </c>
      <c r="H12" s="5">
        <v>19942</v>
      </c>
      <c r="I12" s="5">
        <v>87690</v>
      </c>
      <c r="J12" s="31">
        <f t="shared" si="1"/>
        <v>9.8316874310470084</v>
      </c>
      <c r="K12" s="5">
        <v>8077</v>
      </c>
      <c r="L12" s="5">
        <v>37806</v>
      </c>
      <c r="M12" s="31">
        <f t="shared" si="2"/>
        <v>4.2387589807066171</v>
      </c>
      <c r="N12" s="5">
        <v>396</v>
      </c>
      <c r="O12" s="5">
        <v>1980</v>
      </c>
      <c r="P12" s="31">
        <f t="shared" si="10"/>
        <v>0.2219949950219304</v>
      </c>
      <c r="Q12" s="5">
        <f t="shared" si="11"/>
        <v>61388</v>
      </c>
      <c r="R12" s="32"/>
      <c r="S12" s="5">
        <f t="shared" si="3"/>
        <v>292341</v>
      </c>
      <c r="T12" s="32">
        <f t="shared" si="4"/>
        <v>32.7768883028819</v>
      </c>
      <c r="U12" s="33"/>
      <c r="V12" s="34"/>
      <c r="W12" s="35">
        <v>503773</v>
      </c>
      <c r="X12" s="34">
        <f t="shared" si="5"/>
        <v>56.482365973324718</v>
      </c>
      <c r="Y12" s="34"/>
      <c r="Z12" s="34"/>
      <c r="AA12" s="35">
        <f t="shared" si="6"/>
        <v>796114</v>
      </c>
      <c r="AB12" s="34">
        <f t="shared" si="6"/>
        <v>89.259254276206619</v>
      </c>
      <c r="AC12" s="36">
        <v>88</v>
      </c>
      <c r="AD12" s="6">
        <v>882729</v>
      </c>
      <c r="AE12" s="37">
        <f t="shared" si="7"/>
        <v>33.117865165866306</v>
      </c>
      <c r="AF12" s="38">
        <f t="shared" si="8"/>
        <v>292341</v>
      </c>
      <c r="AG12" s="36">
        <f t="shared" si="9"/>
        <v>57.06995012059194</v>
      </c>
      <c r="AH12" s="6">
        <v>503773</v>
      </c>
    </row>
    <row r="13" spans="1:35" s="39" customFormat="1" ht="42.75" x14ac:dyDescent="0.25">
      <c r="A13" s="41" t="s">
        <v>26</v>
      </c>
      <c r="B13" s="40"/>
      <c r="C13" s="40">
        <v>907587</v>
      </c>
      <c r="D13" s="40"/>
      <c r="E13" s="5">
        <v>34722</v>
      </c>
      <c r="F13" s="5">
        <v>203126</v>
      </c>
      <c r="G13" s="31">
        <f t="shared" si="0"/>
        <v>22.380884697555164</v>
      </c>
      <c r="H13" s="30">
        <v>20527</v>
      </c>
      <c r="I13" s="5">
        <v>90429</v>
      </c>
      <c r="J13" s="31">
        <f t="shared" si="1"/>
        <v>9.9636729040852288</v>
      </c>
      <c r="K13" s="5">
        <v>8077</v>
      </c>
      <c r="L13" s="5">
        <v>37806</v>
      </c>
      <c r="M13" s="31">
        <f t="shared" si="2"/>
        <v>4.1655510711369814</v>
      </c>
      <c r="N13" s="5">
        <v>396</v>
      </c>
      <c r="O13" s="5">
        <v>1980</v>
      </c>
      <c r="P13" s="31">
        <f t="shared" si="10"/>
        <v>0.21816090358279699</v>
      </c>
      <c r="Q13" s="5">
        <f t="shared" si="11"/>
        <v>63722</v>
      </c>
      <c r="R13" s="32"/>
      <c r="S13" s="5">
        <f t="shared" si="3"/>
        <v>333341</v>
      </c>
      <c r="T13" s="32">
        <f t="shared" si="4"/>
        <v>36.728269576360177</v>
      </c>
      <c r="U13" s="35"/>
      <c r="V13" s="34"/>
      <c r="W13" s="35">
        <v>503773</v>
      </c>
      <c r="X13" s="34">
        <f t="shared" si="5"/>
        <v>55.506854990210307</v>
      </c>
      <c r="Y13" s="34"/>
      <c r="Z13" s="34"/>
      <c r="AA13" s="35">
        <f t="shared" si="6"/>
        <v>837114</v>
      </c>
      <c r="AB13" s="34">
        <f t="shared" si="6"/>
        <v>92.235124566570477</v>
      </c>
      <c r="AC13" s="42">
        <v>90</v>
      </c>
      <c r="AD13" s="5">
        <v>907587</v>
      </c>
      <c r="AE13" s="37">
        <f t="shared" si="7"/>
        <v>36.728269576360177</v>
      </c>
      <c r="AF13" s="5">
        <f t="shared" si="8"/>
        <v>333341</v>
      </c>
      <c r="AG13" s="42">
        <f t="shared" si="9"/>
        <v>55.506854990210307</v>
      </c>
      <c r="AH13" s="5">
        <v>503773</v>
      </c>
    </row>
    <row r="14" spans="1:35" s="39" customFormat="1" ht="42.75" x14ac:dyDescent="0.25">
      <c r="A14" s="41" t="s">
        <v>27</v>
      </c>
      <c r="B14" s="40"/>
      <c r="C14" s="40">
        <v>907587</v>
      </c>
      <c r="D14" s="40"/>
      <c r="E14" s="5">
        <v>34722</v>
      </c>
      <c r="F14" s="5">
        <v>132401</v>
      </c>
      <c r="G14" s="31">
        <f t="shared" si="0"/>
        <v>14.588243330942378</v>
      </c>
      <c r="H14" s="30">
        <v>20527</v>
      </c>
      <c r="I14" s="5">
        <v>90429</v>
      </c>
      <c r="J14" s="31">
        <f t="shared" si="1"/>
        <v>9.9636729040852288</v>
      </c>
      <c r="K14" s="5">
        <v>8077</v>
      </c>
      <c r="L14" s="5">
        <v>37806</v>
      </c>
      <c r="M14" s="31">
        <f t="shared" si="2"/>
        <v>4.1655510711369814</v>
      </c>
      <c r="N14" s="5">
        <v>396</v>
      </c>
      <c r="O14" s="5">
        <v>1980</v>
      </c>
      <c r="P14" s="31">
        <f t="shared" si="10"/>
        <v>0.21816090358279699</v>
      </c>
      <c r="Q14" s="5">
        <f t="shared" si="11"/>
        <v>63722</v>
      </c>
      <c r="R14" s="32"/>
      <c r="S14" s="5">
        <f t="shared" si="3"/>
        <v>262616</v>
      </c>
      <c r="T14" s="32">
        <f t="shared" si="4"/>
        <v>28.935628209747382</v>
      </c>
      <c r="U14" s="35"/>
      <c r="V14" s="34"/>
      <c r="W14" s="35">
        <v>503773</v>
      </c>
      <c r="X14" s="34">
        <f t="shared" si="5"/>
        <v>55.506854990210307</v>
      </c>
      <c r="Y14" s="34"/>
      <c r="Z14" s="34"/>
      <c r="AA14" s="35">
        <f t="shared" si="6"/>
        <v>766389</v>
      </c>
      <c r="AB14" s="34">
        <f t="shared" si="6"/>
        <v>84.442483199957692</v>
      </c>
      <c r="AC14" s="42">
        <v>90</v>
      </c>
      <c r="AD14" s="5">
        <v>907587</v>
      </c>
      <c r="AE14" s="37">
        <f t="shared" si="7"/>
        <v>28.935628209747382</v>
      </c>
      <c r="AF14" s="5">
        <f t="shared" si="8"/>
        <v>262616</v>
      </c>
      <c r="AG14" s="42">
        <f t="shared" si="9"/>
        <v>55.506854990210307</v>
      </c>
      <c r="AH14" s="5">
        <v>503773</v>
      </c>
    </row>
    <row r="15" spans="1:35" s="39" customFormat="1" x14ac:dyDescent="0.25">
      <c r="A15" s="7">
        <v>2021</v>
      </c>
      <c r="B15" s="43">
        <v>304366</v>
      </c>
      <c r="C15" s="40">
        <v>897916</v>
      </c>
      <c r="D15" s="44">
        <f>C15/B15</f>
        <v>2.9501192643067884</v>
      </c>
      <c r="E15" s="5">
        <v>36645</v>
      </c>
      <c r="F15" s="5">
        <v>133235.41862400001</v>
      </c>
      <c r="G15" s="31">
        <f t="shared" si="0"/>
        <v>14.838294297462124</v>
      </c>
      <c r="H15" s="30">
        <v>23035</v>
      </c>
      <c r="I15" s="5">
        <v>87801</v>
      </c>
      <c r="J15" s="31">
        <f t="shared" si="1"/>
        <v>9.7783088841272452</v>
      </c>
      <c r="K15" s="5">
        <f>K14+520</f>
        <v>8597</v>
      </c>
      <c r="L15" s="5">
        <f>L14+1667</f>
        <v>39473</v>
      </c>
      <c r="M15" s="31">
        <f t="shared" si="2"/>
        <v>4.3960682290993809</v>
      </c>
      <c r="N15" s="5">
        <v>396</v>
      </c>
      <c r="O15" s="5">
        <v>1980</v>
      </c>
      <c r="P15" s="31">
        <f t="shared" si="10"/>
        <v>0.22051060455543725</v>
      </c>
      <c r="Q15" s="5">
        <f t="shared" si="11"/>
        <v>68673</v>
      </c>
      <c r="R15" s="32"/>
      <c r="S15" s="5">
        <f>F15+I15+L15+O15</f>
        <v>262489.41862400004</v>
      </c>
      <c r="T15" s="32">
        <f t="shared" si="4"/>
        <v>29.233182015244193</v>
      </c>
      <c r="U15" s="35">
        <v>194622</v>
      </c>
      <c r="V15" s="34"/>
      <c r="W15" s="35">
        <f>U15*D15</f>
        <v>574158.11145791574</v>
      </c>
      <c r="X15" s="34">
        <f t="shared" si="5"/>
        <v>63.943410236360165</v>
      </c>
      <c r="Y15" s="34"/>
      <c r="Z15" s="34"/>
      <c r="AA15" s="35">
        <f t="shared" si="6"/>
        <v>836647.53008191579</v>
      </c>
      <c r="AB15" s="34">
        <f t="shared" si="6"/>
        <v>93.176592251604362</v>
      </c>
      <c r="AC15" s="42"/>
      <c r="AD15" s="5">
        <v>907587</v>
      </c>
      <c r="AE15" s="37"/>
      <c r="AF15" s="5">
        <f t="shared" si="8"/>
        <v>262489.41862400004</v>
      </c>
      <c r="AG15" s="42"/>
      <c r="AH15" s="5"/>
      <c r="AI15" s="39" t="s">
        <v>28</v>
      </c>
    </row>
    <row r="16" spans="1:35" s="39" customFormat="1" x14ac:dyDescent="0.25">
      <c r="A16" s="7">
        <v>2022</v>
      </c>
      <c r="B16" s="40">
        <v>301877</v>
      </c>
      <c r="C16" s="40">
        <v>899407</v>
      </c>
      <c r="D16" s="45">
        <f>C16/B16</f>
        <v>2.9793823312143686</v>
      </c>
      <c r="E16" s="5">
        <v>39249</v>
      </c>
      <c r="F16" s="5">
        <v>116890</v>
      </c>
      <c r="G16" s="31">
        <f t="shared" si="0"/>
        <v>12.996340922407764</v>
      </c>
      <c r="H16" s="30">
        <f>23035+598</f>
        <v>23633</v>
      </c>
      <c r="I16" s="5">
        <v>70362</v>
      </c>
      <c r="J16" s="31">
        <f t="shared" si="1"/>
        <v>7.8231545896351697</v>
      </c>
      <c r="K16" s="5">
        <v>8566</v>
      </c>
      <c r="L16" s="5">
        <v>25495</v>
      </c>
      <c r="M16" s="31">
        <f t="shared" si="2"/>
        <v>2.8346454941978436</v>
      </c>
      <c r="N16" s="5">
        <v>396</v>
      </c>
      <c r="O16" s="5">
        <v>1178</v>
      </c>
      <c r="P16" s="31">
        <f t="shared" si="10"/>
        <v>0.13097518698431299</v>
      </c>
      <c r="Q16" s="5">
        <f>E16+H16+K16+N16</f>
        <v>71844</v>
      </c>
      <c r="R16" s="32">
        <f>Q16/B16*100</f>
        <v>23.799096983208393</v>
      </c>
      <c r="S16" s="5">
        <f>F16+I16+L16+O16</f>
        <v>213925</v>
      </c>
      <c r="T16" s="32">
        <f t="shared" si="4"/>
        <v>23.785116193225093</v>
      </c>
      <c r="U16" s="35">
        <v>178053</v>
      </c>
      <c r="V16" s="34">
        <f>U16/B16*100</f>
        <v>58.981969477634934</v>
      </c>
      <c r="W16" s="35">
        <v>530339</v>
      </c>
      <c r="X16" s="34">
        <f t="shared" si="5"/>
        <v>58.965407207193188</v>
      </c>
      <c r="Y16" s="5">
        <f>Q16+U16</f>
        <v>249897</v>
      </c>
      <c r="Z16" s="34">
        <f>Y16/B16*100</f>
        <v>82.78106646084332</v>
      </c>
      <c r="AA16" s="35">
        <f t="shared" si="6"/>
        <v>744264</v>
      </c>
      <c r="AB16" s="34">
        <f t="shared" si="6"/>
        <v>82.750523400418274</v>
      </c>
      <c r="AC16" s="42"/>
      <c r="AD16" s="5">
        <v>907587</v>
      </c>
      <c r="AE16" s="37"/>
      <c r="AF16" s="5">
        <f t="shared" si="8"/>
        <v>213925</v>
      </c>
      <c r="AG16" s="42"/>
      <c r="AH16" s="5"/>
      <c r="AI16" s="39" t="s">
        <v>29</v>
      </c>
    </row>
    <row r="17" spans="1:35" s="39" customFormat="1" x14ac:dyDescent="0.25">
      <c r="A17" s="7">
        <v>2023</v>
      </c>
      <c r="B17" s="46">
        <v>307287</v>
      </c>
      <c r="C17" s="46">
        <v>911745</v>
      </c>
      <c r="D17" s="45">
        <f>C17/B17</f>
        <v>2.9670796356500602</v>
      </c>
      <c r="E17" s="5">
        <v>41090</v>
      </c>
      <c r="F17" s="5">
        <v>121868</v>
      </c>
      <c r="G17" s="31">
        <f>F17/C17*100</f>
        <v>13.366456629869097</v>
      </c>
      <c r="H17" s="30">
        <v>23633</v>
      </c>
      <c r="I17" s="5">
        <v>70079</v>
      </c>
      <c r="J17" s="31">
        <f t="shared" si="1"/>
        <v>7.6862499931450126</v>
      </c>
      <c r="K17" s="5">
        <v>9037</v>
      </c>
      <c r="L17" s="5">
        <v>26791</v>
      </c>
      <c r="M17" s="31">
        <f t="shared" si="2"/>
        <v>2.938431249965725</v>
      </c>
      <c r="N17" s="5">
        <v>479</v>
      </c>
      <c r="O17" s="5">
        <v>1420</v>
      </c>
      <c r="P17" s="31">
        <f t="shared" si="10"/>
        <v>0.15574530159200214</v>
      </c>
      <c r="Q17" s="5">
        <f>E17+H17+K17+N17</f>
        <v>74239</v>
      </c>
      <c r="R17" s="32">
        <f>Q17/B17*100</f>
        <v>24.159499100189723</v>
      </c>
      <c r="S17" s="5">
        <f>F17+I17+L17+O17</f>
        <v>220158</v>
      </c>
      <c r="T17" s="32">
        <f t="shared" si="4"/>
        <v>24.146883174571837</v>
      </c>
      <c r="U17" s="35">
        <v>213503</v>
      </c>
      <c r="V17" s="34">
        <f>U17/B17*100</f>
        <v>69.479997526742096</v>
      </c>
      <c r="W17" s="35">
        <v>633306</v>
      </c>
      <c r="X17" s="34">
        <f t="shared" si="5"/>
        <v>69.460868992975008</v>
      </c>
      <c r="Y17" s="5">
        <f>Q17+U17</f>
        <v>287742</v>
      </c>
      <c r="Z17" s="34">
        <f>Y17/B17*100</f>
        <v>93.63949662693183</v>
      </c>
      <c r="AA17" s="35">
        <f t="shared" si="6"/>
        <v>853464</v>
      </c>
      <c r="AB17" s="34">
        <f t="shared" si="6"/>
        <v>93.607752167546849</v>
      </c>
      <c r="AC17" s="42"/>
      <c r="AD17" s="5">
        <v>907587</v>
      </c>
      <c r="AE17" s="37"/>
      <c r="AF17" s="5">
        <f t="shared" si="8"/>
        <v>220158</v>
      </c>
      <c r="AG17" s="42"/>
      <c r="AH17" s="5"/>
      <c r="AI17" s="39" t="s">
        <v>29</v>
      </c>
    </row>
    <row r="18" spans="1:35" s="39" customFormat="1" x14ac:dyDescent="0.25">
      <c r="A18" s="20">
        <v>2024</v>
      </c>
      <c r="B18" s="47">
        <v>308899</v>
      </c>
      <c r="C18" s="47">
        <v>913950</v>
      </c>
      <c r="D18" s="48">
        <f>C18/B18</f>
        <v>2.9587340846037056</v>
      </c>
      <c r="E18" s="21">
        <v>42020</v>
      </c>
      <c r="F18" s="21">
        <v>124273</v>
      </c>
      <c r="G18" s="49">
        <f>F18/C18*100</f>
        <v>13.597352152743586</v>
      </c>
      <c r="H18" s="50">
        <v>23633</v>
      </c>
      <c r="I18" s="50">
        <v>69873</v>
      </c>
      <c r="J18" s="49">
        <f t="shared" si="1"/>
        <v>7.6451665846052839</v>
      </c>
      <c r="K18" s="21">
        <v>9390</v>
      </c>
      <c r="L18" s="21">
        <v>27757</v>
      </c>
      <c r="M18" s="49">
        <f>L18/C18*100</f>
        <v>3.0370370370370372</v>
      </c>
      <c r="N18" s="21">
        <v>586</v>
      </c>
      <c r="O18" s="21">
        <v>1731</v>
      </c>
      <c r="P18" s="49">
        <f>O18/C18*100</f>
        <v>0.18939766945675365</v>
      </c>
      <c r="Q18" s="21">
        <f>E18+H18+K18+N18</f>
        <v>75629</v>
      </c>
      <c r="R18" s="51">
        <f>Q18/B18*100</f>
        <v>24.48340719782194</v>
      </c>
      <c r="S18" s="21">
        <f>F18+I18+L18+O18</f>
        <v>223634</v>
      </c>
      <c r="T18" s="51">
        <f t="shared" si="4"/>
        <v>24.468953443842661</v>
      </c>
      <c r="U18" s="52">
        <v>215318</v>
      </c>
      <c r="V18" s="53">
        <f>U18/B18*100</f>
        <v>69.704984477126828</v>
      </c>
      <c r="W18" s="52">
        <v>636901</v>
      </c>
      <c r="X18" s="53">
        <f t="shared" si="5"/>
        <v>69.686634936265662</v>
      </c>
      <c r="Y18" s="21">
        <f>Q18+U18</f>
        <v>290947</v>
      </c>
      <c r="Z18" s="53">
        <f>Y18/B18*100</f>
        <v>94.188391674948775</v>
      </c>
      <c r="AA18" s="52">
        <f t="shared" si="6"/>
        <v>860535</v>
      </c>
      <c r="AB18" s="53">
        <f t="shared" si="6"/>
        <v>94.155588380108327</v>
      </c>
      <c r="AC18" s="54"/>
      <c r="AD18" s="21">
        <v>907587</v>
      </c>
      <c r="AE18" s="55"/>
      <c r="AF18" s="21">
        <f t="shared" si="8"/>
        <v>223634</v>
      </c>
      <c r="AG18" s="54"/>
      <c r="AH18" s="21"/>
      <c r="AI18" s="39" t="s">
        <v>29</v>
      </c>
    </row>
    <row r="19" spans="1:35" s="56" customFormat="1" ht="14.25" customHeight="1" x14ac:dyDescent="0.25">
      <c r="B19" s="57"/>
      <c r="C19" s="57" t="s">
        <v>30</v>
      </c>
      <c r="D19" s="57"/>
      <c r="E19" s="57" t="s">
        <v>31</v>
      </c>
      <c r="F19" s="58"/>
      <c r="G19" s="58"/>
      <c r="H19" s="59" t="s">
        <v>32</v>
      </c>
      <c r="I19" s="60"/>
      <c r="J19" s="58"/>
      <c r="K19" s="61" t="s">
        <v>33</v>
      </c>
      <c r="L19" s="58"/>
      <c r="M19" s="58"/>
      <c r="N19" s="58" t="s">
        <v>34</v>
      </c>
      <c r="O19" s="58"/>
      <c r="P19" s="58"/>
      <c r="Q19" s="58"/>
      <c r="S19" s="58"/>
      <c r="U19" s="56" t="s">
        <v>35</v>
      </c>
      <c r="W19" s="56" t="s">
        <v>35</v>
      </c>
      <c r="AA19" s="62"/>
      <c r="AB19" s="63"/>
      <c r="AF19" s="56">
        <f t="shared" si="8"/>
        <v>0</v>
      </c>
    </row>
    <row r="20" spans="1:35" s="39" customFormat="1" x14ac:dyDescent="0.25">
      <c r="A20" s="8"/>
      <c r="B20" s="64"/>
      <c r="C20" s="64"/>
      <c r="D20" s="64"/>
      <c r="E20" s="65"/>
      <c r="F20" s="65"/>
      <c r="G20" s="66"/>
      <c r="H20" s="67"/>
      <c r="I20" s="68"/>
      <c r="J20" s="58"/>
      <c r="K20" s="65"/>
      <c r="L20" s="65"/>
      <c r="M20" s="66"/>
      <c r="N20" s="65"/>
      <c r="O20" s="65"/>
      <c r="P20" s="66"/>
      <c r="Q20" s="65"/>
      <c r="R20" s="69"/>
      <c r="S20" s="65"/>
      <c r="T20" s="69"/>
      <c r="U20" s="70"/>
      <c r="V20" s="71"/>
      <c r="W20" s="72"/>
      <c r="X20" s="71"/>
      <c r="Y20" s="71"/>
      <c r="Z20" s="71"/>
      <c r="AA20" s="72"/>
      <c r="AB20" s="71"/>
      <c r="AC20" s="73"/>
      <c r="AD20" s="9"/>
      <c r="AE20" s="74"/>
      <c r="AF20" s="9"/>
      <c r="AG20" s="73"/>
      <c r="AH20" s="9"/>
    </row>
    <row r="21" spans="1:35" s="39" customFormat="1" x14ac:dyDescent="0.25">
      <c r="A21" s="8"/>
      <c r="B21" s="64"/>
      <c r="C21" s="64"/>
      <c r="D21" s="64"/>
      <c r="E21" s="65"/>
      <c r="F21" s="65"/>
      <c r="G21" s="66"/>
      <c r="H21" s="67"/>
      <c r="I21" s="68"/>
      <c r="J21" s="58" t="e">
        <f>#REF!+#REF!+#REF!+#REF!</f>
        <v>#REF!</v>
      </c>
      <c r="K21" s="65"/>
      <c r="L21" s="65"/>
      <c r="M21" s="66"/>
      <c r="N21" s="65"/>
      <c r="O21" s="65"/>
      <c r="P21" s="66"/>
      <c r="Q21" s="65"/>
      <c r="R21" s="69"/>
      <c r="S21" s="65"/>
      <c r="T21" s="69"/>
      <c r="U21" s="70"/>
      <c r="V21" s="71"/>
      <c r="W21" s="72"/>
      <c r="X21" s="71"/>
      <c r="Y21" s="71"/>
      <c r="Z21" s="71"/>
      <c r="AA21" s="72"/>
      <c r="AB21" s="71"/>
      <c r="AC21" s="73"/>
      <c r="AD21" s="9"/>
      <c r="AE21" s="74"/>
      <c r="AF21" s="9"/>
      <c r="AG21" s="73"/>
      <c r="AH21" s="9"/>
    </row>
    <row r="22" spans="1:35" ht="18" x14ac:dyDescent="0.25">
      <c r="A22" s="25" t="s">
        <v>36</v>
      </c>
      <c r="B22" s="75"/>
      <c r="C22" s="75"/>
      <c r="D22" s="75"/>
      <c r="I22" s="56"/>
      <c r="J22" s="56"/>
      <c r="S22" s="13"/>
      <c r="U22" s="76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</row>
    <row r="23" spans="1:35" s="11" customFormat="1" ht="25.5" x14ac:dyDescent="0.25">
      <c r="A23" s="113" t="s">
        <v>0</v>
      </c>
      <c r="B23" s="2" t="s">
        <v>1</v>
      </c>
      <c r="C23" s="2" t="s">
        <v>37</v>
      </c>
      <c r="D23" s="114" t="s">
        <v>13</v>
      </c>
      <c r="E23" s="116" t="s">
        <v>4</v>
      </c>
      <c r="F23" s="116"/>
      <c r="G23" s="116"/>
      <c r="H23" s="116"/>
      <c r="I23" s="10"/>
      <c r="R23" s="12"/>
      <c r="S23" s="13"/>
      <c r="T23" s="12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5" s="10" customFormat="1" x14ac:dyDescent="0.25">
      <c r="A24" s="113"/>
      <c r="B24" s="2" t="s">
        <v>2</v>
      </c>
      <c r="C24" s="2" t="s">
        <v>3</v>
      </c>
      <c r="D24" s="115"/>
      <c r="E24" s="1" t="s">
        <v>5</v>
      </c>
      <c r="F24" s="1" t="s">
        <v>22</v>
      </c>
      <c r="G24" s="1" t="s">
        <v>3</v>
      </c>
      <c r="H24" s="1" t="s">
        <v>23</v>
      </c>
      <c r="S24" s="78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</row>
    <row r="25" spans="1:35" x14ac:dyDescent="0.25">
      <c r="A25" s="80">
        <f t="shared" ref="A25:C35" si="12">A8</f>
        <v>2015</v>
      </c>
      <c r="B25" s="81"/>
      <c r="C25" s="81">
        <f t="shared" ref="C25:C33" si="13">C8</f>
        <v>889966</v>
      </c>
      <c r="D25" s="81"/>
      <c r="E25" s="15">
        <f t="shared" ref="E25:E33" si="14">E8</f>
        <v>23279</v>
      </c>
      <c r="F25" s="82"/>
      <c r="G25" s="83">
        <f t="shared" ref="G25:H35" si="15">F8</f>
        <v>116395</v>
      </c>
      <c r="H25" s="84">
        <f t="shared" si="15"/>
        <v>13.078589519150169</v>
      </c>
      <c r="K25" s="85"/>
      <c r="S25" s="13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</row>
    <row r="26" spans="1:35" x14ac:dyDescent="0.25">
      <c r="A26" s="80">
        <f t="shared" si="12"/>
        <v>2016</v>
      </c>
      <c r="B26" s="81"/>
      <c r="C26" s="81">
        <f t="shared" si="13"/>
        <v>893914</v>
      </c>
      <c r="D26" s="81"/>
      <c r="E26" s="15">
        <f t="shared" si="14"/>
        <v>24864</v>
      </c>
      <c r="F26" s="82"/>
      <c r="G26" s="83">
        <f t="shared" si="15"/>
        <v>124320</v>
      </c>
      <c r="H26" s="84">
        <f t="shared" si="15"/>
        <v>13.907378114673225</v>
      </c>
      <c r="K26" s="85"/>
      <c r="S26" s="13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</row>
    <row r="27" spans="1:35" x14ac:dyDescent="0.25">
      <c r="A27" s="80">
        <f t="shared" si="12"/>
        <v>2017</v>
      </c>
      <c r="B27" s="81"/>
      <c r="C27" s="81">
        <f t="shared" si="13"/>
        <v>899550</v>
      </c>
      <c r="D27" s="81"/>
      <c r="E27" s="15">
        <f t="shared" si="14"/>
        <v>27446</v>
      </c>
      <c r="F27" s="82"/>
      <c r="G27" s="83">
        <f t="shared" si="15"/>
        <v>137230</v>
      </c>
      <c r="H27" s="84">
        <f t="shared" si="15"/>
        <v>15.255405480518036</v>
      </c>
      <c r="K27" s="85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</row>
    <row r="28" spans="1:35" x14ac:dyDescent="0.25">
      <c r="A28" s="80">
        <f t="shared" si="12"/>
        <v>2018</v>
      </c>
      <c r="B28" s="81"/>
      <c r="C28" s="81">
        <f t="shared" si="13"/>
        <v>878374</v>
      </c>
      <c r="D28" s="81"/>
      <c r="E28" s="15">
        <f t="shared" si="14"/>
        <v>30694</v>
      </c>
      <c r="F28" s="82"/>
      <c r="G28" s="83">
        <f t="shared" si="15"/>
        <v>153470</v>
      </c>
      <c r="H28" s="84">
        <f t="shared" si="15"/>
        <v>17.472056322249976</v>
      </c>
      <c r="I28" s="56"/>
      <c r="J28" s="56"/>
      <c r="K28" s="58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</row>
    <row r="29" spans="1:35" x14ac:dyDescent="0.25">
      <c r="A29" s="80">
        <f t="shared" si="12"/>
        <v>2019</v>
      </c>
      <c r="B29" s="40"/>
      <c r="C29" s="81">
        <f t="shared" si="13"/>
        <v>891912</v>
      </c>
      <c r="D29" s="40"/>
      <c r="E29" s="15">
        <f t="shared" si="14"/>
        <v>32973</v>
      </c>
      <c r="F29" s="82"/>
      <c r="G29" s="83">
        <f t="shared" si="15"/>
        <v>164865</v>
      </c>
      <c r="H29" s="84">
        <f t="shared" si="15"/>
        <v>18.484446896106345</v>
      </c>
      <c r="I29" s="56"/>
      <c r="J29" s="56"/>
      <c r="K29" s="58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</row>
    <row r="30" spans="1:35" ht="42.75" x14ac:dyDescent="0.25">
      <c r="A30" s="41" t="str">
        <f t="shared" si="12"/>
        <v>2020 sebelum audit</v>
      </c>
      <c r="B30" s="40"/>
      <c r="C30" s="81">
        <f t="shared" si="13"/>
        <v>907587</v>
      </c>
      <c r="D30" s="40"/>
      <c r="E30" s="15">
        <f t="shared" si="14"/>
        <v>34722</v>
      </c>
      <c r="F30" s="82"/>
      <c r="G30" s="83">
        <f t="shared" si="15"/>
        <v>203126</v>
      </c>
      <c r="H30" s="84">
        <f t="shared" si="15"/>
        <v>22.380884697555164</v>
      </c>
      <c r="I30" s="56"/>
      <c r="J30" s="86" t="s">
        <v>38</v>
      </c>
      <c r="K30" s="56">
        <v>3.162293</v>
      </c>
      <c r="L30" s="39"/>
      <c r="M30" s="87"/>
      <c r="N30" s="87"/>
      <c r="O30" s="10"/>
      <c r="P30" s="87"/>
      <c r="Q30" s="87"/>
      <c r="R30" s="87"/>
      <c r="S30" s="10"/>
      <c r="T30" s="87"/>
      <c r="U30" s="87"/>
      <c r="W30" s="10"/>
    </row>
    <row r="31" spans="1:35" ht="28.5" x14ac:dyDescent="0.25">
      <c r="A31" s="41" t="str">
        <f t="shared" si="12"/>
        <v>2020    hasil audit</v>
      </c>
      <c r="B31" s="40"/>
      <c r="C31" s="81">
        <f t="shared" si="13"/>
        <v>907587</v>
      </c>
      <c r="D31" s="40"/>
      <c r="E31" s="15">
        <f t="shared" si="14"/>
        <v>34722</v>
      </c>
      <c r="F31" s="82"/>
      <c r="G31" s="83">
        <f t="shared" si="15"/>
        <v>132401</v>
      </c>
      <c r="H31" s="84">
        <f t="shared" si="15"/>
        <v>14.588243330942378</v>
      </c>
      <c r="I31" s="56"/>
      <c r="J31" s="86" t="s">
        <v>38</v>
      </c>
      <c r="K31" s="56">
        <v>3.162293</v>
      </c>
      <c r="L31" s="39"/>
      <c r="M31" s="87"/>
      <c r="N31" s="87"/>
      <c r="O31" s="10"/>
      <c r="P31" s="87"/>
      <c r="Q31" s="87"/>
      <c r="R31" s="87"/>
      <c r="S31" s="10"/>
      <c r="T31" s="87"/>
      <c r="U31" s="87"/>
      <c r="W31" s="10"/>
    </row>
    <row r="32" spans="1:35" x14ac:dyDescent="0.25">
      <c r="A32" s="80">
        <f t="shared" si="12"/>
        <v>2021</v>
      </c>
      <c r="B32" s="40"/>
      <c r="C32" s="81">
        <f t="shared" si="13"/>
        <v>897916</v>
      </c>
      <c r="D32" s="40"/>
      <c r="E32" s="15">
        <f t="shared" si="14"/>
        <v>36645</v>
      </c>
      <c r="F32" s="82"/>
      <c r="G32" s="83">
        <f t="shared" si="15"/>
        <v>133235.41862400001</v>
      </c>
      <c r="H32" s="84">
        <f t="shared" si="15"/>
        <v>14.838294297462124</v>
      </c>
      <c r="I32" s="56"/>
      <c r="J32" s="56" t="s">
        <v>39</v>
      </c>
      <c r="K32" s="88"/>
      <c r="L32" s="39"/>
      <c r="M32" s="87"/>
      <c r="N32" s="87"/>
      <c r="O32" s="10"/>
      <c r="P32" s="87"/>
      <c r="Q32" s="87"/>
      <c r="R32" s="87"/>
      <c r="S32" s="10"/>
      <c r="T32" s="87"/>
      <c r="U32" s="87"/>
      <c r="W32" s="10"/>
    </row>
    <row r="33" spans="1:34" x14ac:dyDescent="0.25">
      <c r="A33" s="80">
        <f t="shared" si="12"/>
        <v>2022</v>
      </c>
      <c r="B33" s="40">
        <f>B16</f>
        <v>301877</v>
      </c>
      <c r="C33" s="46">
        <f t="shared" si="13"/>
        <v>899407</v>
      </c>
      <c r="D33" s="45">
        <f>C33/B33</f>
        <v>2.9793823312143686</v>
      </c>
      <c r="E33" s="16">
        <f t="shared" si="14"/>
        <v>39249</v>
      </c>
      <c r="F33" s="84">
        <f>E33/B33*100</f>
        <v>13.001652991118901</v>
      </c>
      <c r="G33" s="83">
        <f t="shared" si="15"/>
        <v>116890</v>
      </c>
      <c r="H33" s="84">
        <f t="shared" si="15"/>
        <v>12.996340922407764</v>
      </c>
      <c r="I33" s="56"/>
      <c r="J33" s="86" t="s">
        <v>29</v>
      </c>
      <c r="K33" s="56"/>
      <c r="L33" s="64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</row>
    <row r="34" spans="1:34" x14ac:dyDescent="0.25">
      <c r="A34" s="80">
        <f t="shared" si="12"/>
        <v>2023</v>
      </c>
      <c r="B34" s="40">
        <f>B17</f>
        <v>307287</v>
      </c>
      <c r="C34" s="46">
        <f t="shared" si="12"/>
        <v>911745</v>
      </c>
      <c r="D34" s="45">
        <f>C34/B34</f>
        <v>2.9670796356500602</v>
      </c>
      <c r="E34" s="16">
        <f>E17</f>
        <v>41090</v>
      </c>
      <c r="F34" s="84">
        <f>E34/B34*100</f>
        <v>13.371864087969879</v>
      </c>
      <c r="G34" s="83">
        <f t="shared" si="15"/>
        <v>121868</v>
      </c>
      <c r="H34" s="84">
        <f t="shared" si="15"/>
        <v>13.366456629869097</v>
      </c>
      <c r="I34" s="56"/>
      <c r="J34" s="86" t="s">
        <v>29</v>
      </c>
      <c r="K34" s="56"/>
      <c r="L34" s="64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</row>
    <row r="35" spans="1:34" x14ac:dyDescent="0.25">
      <c r="A35" s="89">
        <f t="shared" si="12"/>
        <v>2024</v>
      </c>
      <c r="B35" s="90">
        <f>B18</f>
        <v>308899</v>
      </c>
      <c r="C35" s="91">
        <f t="shared" si="12"/>
        <v>913950</v>
      </c>
      <c r="D35" s="92">
        <f>C35/B35</f>
        <v>2.9587340846037056</v>
      </c>
      <c r="E35" s="17">
        <f>E18</f>
        <v>42020</v>
      </c>
      <c r="F35" s="93">
        <f>E35/B35*100</f>
        <v>13.603151839274327</v>
      </c>
      <c r="G35" s="94">
        <f t="shared" si="15"/>
        <v>124273</v>
      </c>
      <c r="H35" s="93">
        <f t="shared" si="15"/>
        <v>13.597352152743586</v>
      </c>
      <c r="I35" s="56"/>
      <c r="J35" s="86" t="s">
        <v>29</v>
      </c>
      <c r="K35" s="56"/>
      <c r="L35" s="95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</row>
    <row r="36" spans="1:34" x14ac:dyDescent="0.25">
      <c r="A36" s="27"/>
      <c r="B36" s="64"/>
      <c r="C36" s="78"/>
      <c r="D36" s="64"/>
      <c r="E36" s="13"/>
      <c r="F36" s="76"/>
      <c r="G36" s="85"/>
      <c r="H36" s="39"/>
      <c r="I36" s="39"/>
      <c r="J36" s="39"/>
      <c r="K36" s="96"/>
      <c r="L36" s="95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</row>
    <row r="37" spans="1:34" s="98" customFormat="1" ht="12.75" x14ac:dyDescent="0.25">
      <c r="A37" s="97" t="s">
        <v>40</v>
      </c>
      <c r="H37" s="99"/>
      <c r="I37" s="99"/>
      <c r="J37" s="99"/>
      <c r="K37" s="100"/>
      <c r="L37" s="101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</row>
    <row r="38" spans="1:34" s="98" customFormat="1" ht="12.75" x14ac:dyDescent="0.25">
      <c r="A38" s="97"/>
      <c r="H38" s="99"/>
      <c r="I38" s="99"/>
      <c r="J38" s="99"/>
      <c r="K38" s="100"/>
      <c r="L38" s="101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</row>
    <row r="39" spans="1:34" x14ac:dyDescent="0.25">
      <c r="A39" s="102" t="s">
        <v>41</v>
      </c>
      <c r="M39" s="27"/>
      <c r="N39" s="78"/>
    </row>
    <row r="40" spans="1:34" x14ac:dyDescent="0.25">
      <c r="A40" s="103" t="s">
        <v>42</v>
      </c>
      <c r="M40" s="27"/>
      <c r="N40" s="78"/>
    </row>
    <row r="41" spans="1:34" x14ac:dyDescent="0.25">
      <c r="A41" s="102"/>
      <c r="M41" s="27"/>
      <c r="N41" s="78"/>
    </row>
    <row r="42" spans="1:34" ht="15" x14ac:dyDescent="0.25">
      <c r="A42" s="102"/>
      <c r="W42" s="104"/>
    </row>
    <row r="43" spans="1:34" ht="15" x14ac:dyDescent="0.25">
      <c r="W43" s="104"/>
    </row>
    <row r="44" spans="1:34" ht="15" x14ac:dyDescent="0.25">
      <c r="W44" s="104"/>
    </row>
    <row r="45" spans="1:34" ht="15" x14ac:dyDescent="0.25">
      <c r="W45" s="104"/>
    </row>
    <row r="46" spans="1:34" ht="15" x14ac:dyDescent="0.25">
      <c r="W46" s="104"/>
    </row>
    <row r="47" spans="1:34" ht="15" x14ac:dyDescent="0.25">
      <c r="W47" s="104"/>
    </row>
    <row r="48" spans="1:34" x14ac:dyDescent="0.25">
      <c r="W48" s="39"/>
    </row>
    <row r="49" spans="1:23" ht="15" x14ac:dyDescent="0.25">
      <c r="W49" s="18"/>
    </row>
    <row r="50" spans="1:23" ht="15" x14ac:dyDescent="0.25">
      <c r="W50" s="104"/>
    </row>
    <row r="51" spans="1:23" ht="15.75" x14ac:dyDescent="0.25">
      <c r="W51" s="19"/>
    </row>
    <row r="52" spans="1:23" x14ac:dyDescent="0.25">
      <c r="K52" s="27"/>
      <c r="L52" s="78"/>
    </row>
    <row r="54" spans="1:23" ht="156.75" hidden="1" x14ac:dyDescent="0.25">
      <c r="A54" s="105" t="s">
        <v>43</v>
      </c>
      <c r="B54" s="106" t="s">
        <v>44</v>
      </c>
      <c r="C54" s="107" t="s">
        <v>24</v>
      </c>
      <c r="D54" s="108" t="s">
        <v>45</v>
      </c>
      <c r="E54" s="85">
        <f>Z18</f>
        <v>94.188391674948775</v>
      </c>
      <c r="F54" s="85">
        <f>F35</f>
        <v>13.603151839274327</v>
      </c>
      <c r="G54" s="85">
        <f>E54-F54</f>
        <v>80.585239835674443</v>
      </c>
    </row>
  </sheetData>
  <mergeCells count="25">
    <mergeCell ref="AC3:AD3"/>
    <mergeCell ref="AE3:AF3"/>
    <mergeCell ref="AG3:AH3"/>
    <mergeCell ref="A4:A7"/>
    <mergeCell ref="B4:B6"/>
    <mergeCell ref="C4:C6"/>
    <mergeCell ref="D4:D7"/>
    <mergeCell ref="E4:AB4"/>
    <mergeCell ref="AC4:AD4"/>
    <mergeCell ref="AE4:AH4"/>
    <mergeCell ref="AG5:AH6"/>
    <mergeCell ref="E6:G6"/>
    <mergeCell ref="H6:J6"/>
    <mergeCell ref="K6:M6"/>
    <mergeCell ref="N6:P6"/>
    <mergeCell ref="E5:T5"/>
    <mergeCell ref="U5:X5"/>
    <mergeCell ref="Y5:AB6"/>
    <mergeCell ref="AC5:AD6"/>
    <mergeCell ref="AE5:AF6"/>
    <mergeCell ref="Q6:T6"/>
    <mergeCell ref="U6:X6"/>
    <mergeCell ref="A23:A24"/>
    <mergeCell ref="D23:D24"/>
    <mergeCell ref="E23:H2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DPUPR SKH 01</cp:lastModifiedBy>
  <dcterms:created xsi:type="dcterms:W3CDTF">2023-10-27T02:41:59Z</dcterms:created>
  <dcterms:modified xsi:type="dcterms:W3CDTF">2025-02-05T07:07:52Z</dcterms:modified>
</cp:coreProperties>
</file>