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-108" yWindow="-108" windowWidth="19416" windowHeight="10296"/>
  </bookViews>
  <sheets>
    <sheet name="KETERSEDIAAN 2023" sheetId="1" r:id="rId1"/>
  </sheets>
  <definedNames>
    <definedName name="_xlnm.Print_Area" localSheetId="0">'KETERSEDIAAN 2023'!$A$1:$H$31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9" i="1" l="1"/>
  <c r="E19" i="1"/>
  <c r="D19" i="1"/>
  <c r="F19" i="1" s="1"/>
  <c r="N18" i="1"/>
  <c r="E18" i="1"/>
  <c r="D18" i="1"/>
  <c r="F18" i="1" s="1"/>
  <c r="Q17" i="1"/>
  <c r="S17" i="1" s="1"/>
  <c r="P17" i="1"/>
  <c r="O17" i="1"/>
  <c r="E17" i="1"/>
  <c r="D17" i="1"/>
  <c r="F17" i="1" s="1"/>
  <c r="R16" i="1"/>
  <c r="S16" i="1" s="1"/>
  <c r="E16" i="1"/>
  <c r="D16" i="1"/>
  <c r="F16" i="1" s="1"/>
  <c r="V15" i="1"/>
  <c r="E15" i="1"/>
  <c r="D15" i="1"/>
  <c r="F15" i="1" s="1"/>
  <c r="O14" i="1"/>
  <c r="E14" i="1"/>
  <c r="D14" i="1"/>
  <c r="F14" i="1" s="1"/>
  <c r="E13" i="1"/>
  <c r="D13" i="1"/>
  <c r="F13" i="1" s="1"/>
  <c r="E12" i="1"/>
  <c r="D12" i="1"/>
  <c r="F12" i="1" s="1"/>
  <c r="E11" i="1"/>
  <c r="F11" i="1" s="1"/>
  <c r="D11" i="1"/>
  <c r="E10" i="1"/>
  <c r="D10" i="1"/>
  <c r="F10" i="1" s="1"/>
  <c r="E9" i="1"/>
  <c r="D9" i="1"/>
  <c r="F9" i="1" s="1"/>
  <c r="E8" i="1"/>
  <c r="D8" i="1"/>
  <c r="F8" i="1" s="1"/>
</calcChain>
</file>

<file path=xl/comments1.xml><?xml version="1.0" encoding="utf-8"?>
<comments xmlns="http://schemas.openxmlformats.org/spreadsheetml/2006/main">
  <authors>
    <author>HP</author>
  </authors>
  <commentList>
    <comment ref="D8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<sst xmlns="http://schemas.openxmlformats.org/spreadsheetml/2006/main" count="50" uniqueCount="47">
  <si>
    <t>KABUPATEN SUKOHARJO</t>
  </si>
  <si>
    <t xml:space="preserve">Konsumsi </t>
  </si>
  <si>
    <t>Faktor</t>
  </si>
  <si>
    <t>No</t>
  </si>
  <si>
    <t>Komoditi</t>
  </si>
  <si>
    <t>Prod</t>
  </si>
  <si>
    <t>Penyediaan</t>
  </si>
  <si>
    <t>Kebutuhan</t>
  </si>
  <si>
    <t>+/- (ton)</t>
  </si>
  <si>
    <t>per kapita</t>
  </si>
  <si>
    <t>Konversi</t>
  </si>
  <si>
    <t>(Ton)</t>
  </si>
  <si>
    <t>(ton)</t>
  </si>
  <si>
    <t>(Surplus/Minus)</t>
  </si>
  <si>
    <t xml:space="preserve">(kg/kap/th) </t>
  </si>
  <si>
    <t>(100-angka susut)</t>
  </si>
  <si>
    <t>ton</t>
  </si>
  <si>
    <t>Padi</t>
  </si>
  <si>
    <t>Jagung</t>
  </si>
  <si>
    <t>Kedelai</t>
  </si>
  <si>
    <t>K. Tanah</t>
  </si>
  <si>
    <t>K. Hijau</t>
  </si>
  <si>
    <t>Ubi Kayu</t>
  </si>
  <si>
    <t>Ubi Jalar/Lainnya</t>
  </si>
  <si>
    <t>Gula Pasir</t>
  </si>
  <si>
    <t>=</t>
  </si>
  <si>
    <t>1 ton tebu=60 kwt gula atau 1 ktwt = 6 kg</t>
  </si>
  <si>
    <t>Kumulatif 2019 (kg)</t>
  </si>
  <si>
    <t>Daging Ruminansia</t>
  </si>
  <si>
    <t>Telur Unggas</t>
  </si>
  <si>
    <t xml:space="preserve">Susu </t>
  </si>
  <si>
    <t>kg</t>
  </si>
  <si>
    <t>Ikan</t>
  </si>
  <si>
    <t>TON</t>
  </si>
  <si>
    <t>Keterangan:</t>
  </si>
  <si>
    <t>Produksi:  Diperoleh dari data produksi Dinas Pertanian  dan Perikanan Kab. Sukoharjo (Data Produksi N-1)</t>
  </si>
  <si>
    <t>Ketersediaan: Angka Produksi dikalikan angka konversi</t>
  </si>
  <si>
    <t>Konversi berasal dari aplikasi NBM 2020</t>
  </si>
  <si>
    <t>Kebutuhan : Konsumsi Perkapita dikali jumlah penduduk dibagi 1000</t>
  </si>
  <si>
    <t xml:space="preserve">Konsumsi (kg/kapita/tahun):Berasal dari data konsumsi pangan penduduk Provinsi Jawa Tengah Tahun 2020 </t>
  </si>
  <si>
    <t>Jumlah Penduduk  Tahun 2021 (Data Dukcapil 2021)</t>
  </si>
  <si>
    <t xml:space="preserve">jiwa  </t>
  </si>
  <si>
    <t xml:space="preserve">Daging Ruminansia: merupakan kumulatif dari daging sapi, kerbau,kuda,babi,kambing dan domba </t>
  </si>
  <si>
    <t>Telur unggas : merupakan komulatif dari telur ayam ras, ayam buras, itik dan unggas lainnya</t>
  </si>
  <si>
    <t>Ikan: kumulatif dari ikan budidaya dan ikan tangkapan</t>
  </si>
  <si>
    <t xml:space="preserve"> KETERSEDIAAN PANGAN TAHUN 2023</t>
  </si>
  <si>
    <t>DINAS PANGAN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</si>
</sst>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(* #,##0.00_);_(* \(#,##0.00\);_(* &quot;-&quot;??_);_(@_)"/>
    <numFmt numFmtId="165" formatCode="_(* #,##0_);_(* \(#,##0\);_(* &quot;-&quot;_);_(@_)"/>
    <numFmt numFmtId="166" formatCode="_(* #,##0_);_(* \(#,##0\);_(* &quot;-&quot;??_);_(@_)"/>
    <numFmt numFmtId="167" formatCode="0.0"/>
    <numFmt numFmtId="168" formatCode="_(* #,##0.0_);_(* \(#,##0.0\);_(* &quot;-&quot;??_);_(@_)"/>
    <numFmt numFmtId="169" formatCode="_(* #,##0.00_);_(* \(#,##0.00\);_(* &quot;-&quot;_);_(@_)"/>
    <numFmt numFmtId="170" formatCode="0.000"/>
    <numFmt numFmtId="171" formatCode="0.0%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indexed="8"/>
      <name val="Tahoma"/>
      <family val="2"/>
    </font>
    <font>
      <b/>
      <sz val="11"/>
      <color indexed="8"/>
      <name val="Calibri"/>
      <family val="2"/>
    </font>
    <font>
      <sz val="12"/>
      <color indexed="8"/>
      <name val="Tahoma"/>
      <family val="2"/>
    </font>
    <font>
      <sz val="11"/>
      <color indexed="8"/>
      <name val="Calibri"/>
      <family val="2"/>
    </font>
    <font>
      <sz val="14"/>
      <name val="Tahoma"/>
      <family val="2"/>
    </font>
    <font>
      <sz val="14"/>
      <color indexed="8"/>
      <name val="Tahoma"/>
      <family val="2"/>
    </font>
    <font>
      <sz val="12"/>
      <color indexed="8"/>
      <name val="Calibri"/>
      <family val="2"/>
    </font>
    <font>
      <sz val="14"/>
      <color theme="1"/>
      <name val="Tahoma"/>
      <family val="2"/>
    </font>
    <font>
      <sz val="14"/>
      <color indexed="10"/>
      <name val="Tahoma"/>
      <family val="2"/>
    </font>
    <font>
      <sz val="14"/>
      <color rgb="FFFF0000"/>
      <name val="Tahoma"/>
      <family val="2"/>
    </font>
    <font>
      <sz val="11"/>
      <color theme="0"/>
      <name val="Calibri"/>
      <family val="2"/>
    </font>
    <font>
      <sz val="14"/>
      <color indexed="8"/>
      <name val="Calibri"/>
      <family val="2"/>
    </font>
    <font>
      <sz val="10"/>
      <color indexed="8"/>
      <name val="Calibri"/>
      <family val="2"/>
    </font>
    <font>
      <sz val="14"/>
      <color indexed="10"/>
      <name val="Calibri"/>
      <family val="2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85">
    <xf numFmtId="0" fontId="0" fillId="0" borderId="0" xfId="0"/>
    <xf numFmtId="0" fontId="5" fillId="0" borderId="0" xfId="0" applyFont="1" applyAlignment="1">
      <alignment horizontal="right"/>
    </xf>
    <xf numFmtId="0" fontId="0" fillId="0" borderId="1" xfId="0" applyBorder="1"/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quotePrefix="1" applyFont="1" applyBorder="1" applyAlignment="1">
      <alignment horizontal="center"/>
    </xf>
    <xf numFmtId="0" fontId="2" fillId="0" borderId="0" xfId="0" applyFont="1"/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9" xfId="0" applyFont="1" applyBorder="1"/>
    <xf numFmtId="165" fontId="8" fillId="0" borderId="10" xfId="2" applyFont="1" applyFill="1" applyBorder="1"/>
    <xf numFmtId="166" fontId="9" fillId="0" borderId="9" xfId="1" applyNumberFormat="1" applyFont="1" applyBorder="1"/>
    <xf numFmtId="3" fontId="9" fillId="2" borderId="11" xfId="1" applyNumberFormat="1" applyFont="1" applyFill="1" applyBorder="1"/>
    <xf numFmtId="10" fontId="10" fillId="0" borderId="9" xfId="0" applyNumberFormat="1" applyFont="1" applyBorder="1" applyAlignment="1">
      <alignment horizontal="right"/>
    </xf>
    <xf numFmtId="0" fontId="6" fillId="0" borderId="10" xfId="0" applyFont="1" applyBorder="1" applyAlignment="1">
      <alignment horizontal="center"/>
    </xf>
    <xf numFmtId="0" fontId="6" fillId="0" borderId="10" xfId="0" applyFont="1" applyBorder="1"/>
    <xf numFmtId="165" fontId="11" fillId="0" borderId="10" xfId="2" applyFont="1" applyBorder="1"/>
    <xf numFmtId="166" fontId="9" fillId="0" borderId="10" xfId="1" applyNumberFormat="1" applyFont="1" applyBorder="1"/>
    <xf numFmtId="3" fontId="9" fillId="2" borderId="12" xfId="1" applyNumberFormat="1" applyFont="1" applyFill="1" applyBorder="1"/>
    <xf numFmtId="10" fontId="10" fillId="0" borderId="10" xfId="0" applyNumberFormat="1" applyFont="1" applyBorder="1"/>
    <xf numFmtId="0" fontId="6" fillId="0" borderId="12" xfId="0" applyFont="1" applyBorder="1"/>
    <xf numFmtId="3" fontId="12" fillId="0" borderId="10" xfId="2" applyNumberFormat="1" applyFont="1" applyBorder="1" applyAlignment="1">
      <alignment wrapText="1"/>
    </xf>
    <xf numFmtId="3" fontId="9" fillId="0" borderId="13" xfId="0" applyNumberFormat="1" applyFont="1" applyBorder="1" applyAlignment="1">
      <alignment horizontal="right" wrapText="1" readingOrder="1"/>
    </xf>
    <xf numFmtId="1" fontId="13" fillId="0" borderId="10" xfId="1" applyNumberFormat="1" applyFont="1" applyBorder="1"/>
    <xf numFmtId="4" fontId="13" fillId="0" borderId="13" xfId="0" applyNumberFormat="1" applyFont="1" applyBorder="1" applyAlignment="1">
      <alignment horizontal="right" wrapText="1" readingOrder="1"/>
    </xf>
    <xf numFmtId="0" fontId="3" fillId="0" borderId="0" xfId="0" applyFont="1"/>
    <xf numFmtId="169" fontId="11" fillId="0" borderId="10" xfId="2" applyNumberFormat="1" applyFont="1" applyBorder="1"/>
    <xf numFmtId="3" fontId="13" fillId="0" borderId="13" xfId="0" applyNumberFormat="1" applyFont="1" applyBorder="1" applyAlignment="1">
      <alignment horizontal="right" wrapText="1" readingOrder="1"/>
    </xf>
    <xf numFmtId="165" fontId="11" fillId="0" borderId="0" xfId="0" applyNumberFormat="1" applyFont="1"/>
    <xf numFmtId="0" fontId="7" fillId="0" borderId="0" xfId="0" applyFont="1"/>
    <xf numFmtId="170" fontId="14" fillId="0" borderId="0" xfId="0" applyNumberFormat="1" applyFont="1"/>
    <xf numFmtId="3" fontId="8" fillId="0" borderId="13" xfId="0" applyNumberFormat="1" applyFont="1" applyBorder="1" applyAlignment="1">
      <alignment horizontal="right" wrapText="1" readingOrder="1"/>
    </xf>
    <xf numFmtId="0" fontId="14" fillId="0" borderId="0" xfId="0" applyFont="1"/>
    <xf numFmtId="4" fontId="13" fillId="0" borderId="17" xfId="0" applyNumberFormat="1" applyFont="1" applyBorder="1" applyAlignment="1">
      <alignment horizontal="right" wrapText="1" readingOrder="1"/>
    </xf>
    <xf numFmtId="0" fontId="15" fillId="0" borderId="18" xfId="0" applyFont="1" applyBorder="1" applyAlignment="1">
      <alignment horizontal="center"/>
    </xf>
    <xf numFmtId="0" fontId="6" fillId="0" borderId="19" xfId="0" applyFont="1" applyBorder="1"/>
    <xf numFmtId="3" fontId="8" fillId="0" borderId="18" xfId="0" applyNumberFormat="1" applyFont="1" applyBorder="1" applyAlignment="1">
      <alignment horizontal="right" wrapText="1" readingOrder="1"/>
    </xf>
    <xf numFmtId="3" fontId="9" fillId="0" borderId="18" xfId="0" applyNumberFormat="1" applyFont="1" applyBorder="1" applyAlignment="1">
      <alignment horizontal="right" wrapText="1" readingOrder="1"/>
    </xf>
    <xf numFmtId="3" fontId="9" fillId="0" borderId="18" xfId="0" applyNumberFormat="1" applyFont="1" applyBorder="1"/>
    <xf numFmtId="3" fontId="8" fillId="0" borderId="18" xfId="0" applyNumberFormat="1" applyFont="1" applyBorder="1"/>
    <xf numFmtId="10" fontId="10" fillId="0" borderId="18" xfId="0" applyNumberFormat="1" applyFont="1" applyBorder="1"/>
    <xf numFmtId="165" fontId="3" fillId="0" borderId="0" xfId="2" applyFont="1"/>
    <xf numFmtId="3" fontId="12" fillId="0" borderId="0" xfId="0" applyNumberFormat="1" applyFont="1" applyAlignment="1">
      <alignment horizontal="right" wrapText="1" readingOrder="1"/>
    </xf>
    <xf numFmtId="3" fontId="17" fillId="0" borderId="0" xfId="0" applyNumberFormat="1" applyFont="1"/>
    <xf numFmtId="0" fontId="12" fillId="0" borderId="0" xfId="0" applyFont="1" applyAlignment="1">
      <alignment horizontal="right" wrapText="1" readingOrder="1"/>
    </xf>
    <xf numFmtId="0" fontId="10" fillId="0" borderId="0" xfId="0" applyFont="1" applyAlignment="1">
      <alignment horizontal="left"/>
    </xf>
    <xf numFmtId="0" fontId="18" fillId="0" borderId="0" xfId="0" applyFont="1"/>
    <xf numFmtId="0" fontId="10" fillId="0" borderId="0" xfId="0" applyFont="1"/>
    <xf numFmtId="165" fontId="6" fillId="0" borderId="0" xfId="1" applyNumberFormat="1" applyFont="1" applyBorder="1"/>
    <xf numFmtId="164" fontId="10" fillId="0" borderId="0" xfId="0" applyNumberFormat="1" applyFont="1"/>
    <xf numFmtId="164" fontId="10" fillId="0" borderId="0" xfId="1" applyFont="1"/>
    <xf numFmtId="0" fontId="10" fillId="0" borderId="0" xfId="0" applyFont="1" applyAlignment="1">
      <alignment wrapText="1" readingOrder="1"/>
    </xf>
    <xf numFmtId="171" fontId="18" fillId="0" borderId="0" xfId="0" applyNumberFormat="1" applyFont="1" applyAlignment="1">
      <alignment horizontal="right"/>
    </xf>
    <xf numFmtId="164" fontId="18" fillId="0" borderId="0" xfId="0" applyNumberFormat="1" applyFont="1"/>
    <xf numFmtId="0" fontId="0" fillId="0" borderId="0" xfId="0" applyFill="1"/>
    <xf numFmtId="10" fontId="0" fillId="0" borderId="0" xfId="0" applyNumberFormat="1" applyFill="1"/>
    <xf numFmtId="0" fontId="2" fillId="0" borderId="0" xfId="0" applyFont="1" applyFill="1"/>
    <xf numFmtId="164" fontId="0" fillId="0" borderId="0" xfId="1" applyFont="1" applyFill="1"/>
    <xf numFmtId="168" fontId="0" fillId="0" borderId="0" xfId="0" applyNumberFormat="1" applyFill="1"/>
    <xf numFmtId="167" fontId="0" fillId="0" borderId="0" xfId="0" applyNumberFormat="1" applyFill="1"/>
    <xf numFmtId="0" fontId="0" fillId="0" borderId="0" xfId="0" applyFill="1" applyBorder="1"/>
    <xf numFmtId="0" fontId="0" fillId="0" borderId="0" xfId="0" applyBorder="1"/>
    <xf numFmtId="0" fontId="0" fillId="0" borderId="0" xfId="0" applyFill="1" applyBorder="1" applyAlignment="1">
      <alignment wrapText="1"/>
    </xf>
    <xf numFmtId="0" fontId="3" fillId="0" borderId="0" xfId="0" applyFont="1" applyBorder="1"/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167" fontId="9" fillId="0" borderId="22" xfId="0" applyNumberFormat="1" applyFont="1" applyBorder="1" applyAlignment="1">
      <alignment horizontal="right" wrapText="1" readingOrder="1"/>
    </xf>
    <xf numFmtId="0" fontId="9" fillId="0" borderId="23" xfId="0" applyFont="1" applyBorder="1" applyAlignment="1">
      <alignment horizontal="right" wrapText="1" readingOrder="1"/>
    </xf>
    <xf numFmtId="167" fontId="9" fillId="0" borderId="23" xfId="0" applyNumberFormat="1" applyFont="1" applyBorder="1" applyAlignment="1">
      <alignment horizontal="right" wrapText="1" readingOrder="1"/>
    </xf>
    <xf numFmtId="167" fontId="9" fillId="0" borderId="20" xfId="1" applyNumberFormat="1" applyFont="1" applyBorder="1"/>
    <xf numFmtId="0" fontId="8" fillId="0" borderId="24" xfId="0" applyFont="1" applyBorder="1" applyAlignment="1">
      <alignment horizontal="right" wrapText="1" readingOrder="1"/>
    </xf>
    <xf numFmtId="10" fontId="10" fillId="0" borderId="0" xfId="0" applyNumberFormat="1" applyFont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21" fillId="0" borderId="0" xfId="0" applyFont="1"/>
    <xf numFmtId="0" fontId="10" fillId="0" borderId="0" xfId="0" applyFont="1" applyAlignment="1">
      <alignment horizontal="center" wrapText="1" readingOrder="1"/>
    </xf>
    <xf numFmtId="0" fontId="4" fillId="0" borderId="0" xfId="0" applyFont="1" applyAlignment="1">
      <alignment horizontal="center"/>
    </xf>
    <xf numFmtId="0" fontId="16" fillId="0" borderId="14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22" fillId="0" borderId="0" xfId="0" applyFont="1" applyAlignment="1">
      <alignment horizontal="center"/>
    </xf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56"/>
  <sheetViews>
    <sheetView tabSelected="1" zoomScale="70" zoomScaleNormal="70" workbookViewId="0">
      <selection activeCell="J18" sqref="J18"/>
    </sheetView>
  </sheetViews>
  <sheetFormatPr defaultRowHeight="14.4" x14ac:dyDescent="0.3"/>
  <cols>
    <col min="2" max="2" width="19.21875" customWidth="1"/>
    <col min="3" max="3" width="19.44140625" customWidth="1"/>
    <col min="4" max="5" width="17.21875" customWidth="1"/>
    <col min="6" max="6" width="20.21875" customWidth="1"/>
    <col min="7" max="7" width="19" customWidth="1"/>
    <col min="8" max="8" width="22.77734375" customWidth="1"/>
    <col min="10" max="10" width="10.21875" bestFit="1" customWidth="1"/>
    <col min="15" max="15" width="11.5546875" bestFit="1" customWidth="1"/>
    <col min="19" max="19" width="13.21875" customWidth="1"/>
    <col min="258" max="258" width="19.21875" customWidth="1"/>
    <col min="259" max="259" width="16.21875" customWidth="1"/>
    <col min="260" max="261" width="17.21875" customWidth="1"/>
    <col min="262" max="262" width="20.21875" customWidth="1"/>
    <col min="263" max="263" width="19" customWidth="1"/>
    <col min="264" max="264" width="22.77734375" customWidth="1"/>
    <col min="271" max="271" width="11.5546875" bestFit="1" customWidth="1"/>
    <col min="275" max="275" width="13.21875" customWidth="1"/>
    <col min="514" max="514" width="19.21875" customWidth="1"/>
    <col min="515" max="515" width="16.21875" customWidth="1"/>
    <col min="516" max="517" width="17.21875" customWidth="1"/>
    <col min="518" max="518" width="20.21875" customWidth="1"/>
    <col min="519" max="519" width="19" customWidth="1"/>
    <col min="520" max="520" width="22.77734375" customWidth="1"/>
    <col min="527" max="527" width="11.5546875" bestFit="1" customWidth="1"/>
    <col min="531" max="531" width="13.21875" customWidth="1"/>
    <col min="770" max="770" width="19.21875" customWidth="1"/>
    <col min="771" max="771" width="16.21875" customWidth="1"/>
    <col min="772" max="773" width="17.21875" customWidth="1"/>
    <col min="774" max="774" width="20.21875" customWidth="1"/>
    <col min="775" max="775" width="19" customWidth="1"/>
    <col min="776" max="776" width="22.77734375" customWidth="1"/>
    <col min="783" max="783" width="11.5546875" bestFit="1" customWidth="1"/>
    <col min="787" max="787" width="13.21875" customWidth="1"/>
    <col min="1026" max="1026" width="19.21875" customWidth="1"/>
    <col min="1027" max="1027" width="16.21875" customWidth="1"/>
    <col min="1028" max="1029" width="17.21875" customWidth="1"/>
    <col min="1030" max="1030" width="20.21875" customWidth="1"/>
    <col min="1031" max="1031" width="19" customWidth="1"/>
    <col min="1032" max="1032" width="22.77734375" customWidth="1"/>
    <col min="1039" max="1039" width="11.5546875" bestFit="1" customWidth="1"/>
    <col min="1043" max="1043" width="13.21875" customWidth="1"/>
    <col min="1282" max="1282" width="19.21875" customWidth="1"/>
    <col min="1283" max="1283" width="16.21875" customWidth="1"/>
    <col min="1284" max="1285" width="17.21875" customWidth="1"/>
    <col min="1286" max="1286" width="20.21875" customWidth="1"/>
    <col min="1287" max="1287" width="19" customWidth="1"/>
    <col min="1288" max="1288" width="22.77734375" customWidth="1"/>
    <col min="1295" max="1295" width="11.5546875" bestFit="1" customWidth="1"/>
    <col min="1299" max="1299" width="13.21875" customWidth="1"/>
    <col min="1538" max="1538" width="19.21875" customWidth="1"/>
    <col min="1539" max="1539" width="16.21875" customWidth="1"/>
    <col min="1540" max="1541" width="17.21875" customWidth="1"/>
    <col min="1542" max="1542" width="20.21875" customWidth="1"/>
    <col min="1543" max="1543" width="19" customWidth="1"/>
    <col min="1544" max="1544" width="22.77734375" customWidth="1"/>
    <col min="1551" max="1551" width="11.5546875" bestFit="1" customWidth="1"/>
    <col min="1555" max="1555" width="13.21875" customWidth="1"/>
    <col min="1794" max="1794" width="19.21875" customWidth="1"/>
    <col min="1795" max="1795" width="16.21875" customWidth="1"/>
    <col min="1796" max="1797" width="17.21875" customWidth="1"/>
    <col min="1798" max="1798" width="20.21875" customWidth="1"/>
    <col min="1799" max="1799" width="19" customWidth="1"/>
    <col min="1800" max="1800" width="22.77734375" customWidth="1"/>
    <col min="1807" max="1807" width="11.5546875" bestFit="1" customWidth="1"/>
    <col min="1811" max="1811" width="13.21875" customWidth="1"/>
    <col min="2050" max="2050" width="19.21875" customWidth="1"/>
    <col min="2051" max="2051" width="16.21875" customWidth="1"/>
    <col min="2052" max="2053" width="17.21875" customWidth="1"/>
    <col min="2054" max="2054" width="20.21875" customWidth="1"/>
    <col min="2055" max="2055" width="19" customWidth="1"/>
    <col min="2056" max="2056" width="22.77734375" customWidth="1"/>
    <col min="2063" max="2063" width="11.5546875" bestFit="1" customWidth="1"/>
    <col min="2067" max="2067" width="13.21875" customWidth="1"/>
    <col min="2306" max="2306" width="19.21875" customWidth="1"/>
    <col min="2307" max="2307" width="16.21875" customWidth="1"/>
    <col min="2308" max="2309" width="17.21875" customWidth="1"/>
    <col min="2310" max="2310" width="20.21875" customWidth="1"/>
    <col min="2311" max="2311" width="19" customWidth="1"/>
    <col min="2312" max="2312" width="22.77734375" customWidth="1"/>
    <col min="2319" max="2319" width="11.5546875" bestFit="1" customWidth="1"/>
    <col min="2323" max="2323" width="13.21875" customWidth="1"/>
    <col min="2562" max="2562" width="19.21875" customWidth="1"/>
    <col min="2563" max="2563" width="16.21875" customWidth="1"/>
    <col min="2564" max="2565" width="17.21875" customWidth="1"/>
    <col min="2566" max="2566" width="20.21875" customWidth="1"/>
    <col min="2567" max="2567" width="19" customWidth="1"/>
    <col min="2568" max="2568" width="22.77734375" customWidth="1"/>
    <col min="2575" max="2575" width="11.5546875" bestFit="1" customWidth="1"/>
    <col min="2579" max="2579" width="13.21875" customWidth="1"/>
    <col min="2818" max="2818" width="19.21875" customWidth="1"/>
    <col min="2819" max="2819" width="16.21875" customWidth="1"/>
    <col min="2820" max="2821" width="17.21875" customWidth="1"/>
    <col min="2822" max="2822" width="20.21875" customWidth="1"/>
    <col min="2823" max="2823" width="19" customWidth="1"/>
    <col min="2824" max="2824" width="22.77734375" customWidth="1"/>
    <col min="2831" max="2831" width="11.5546875" bestFit="1" customWidth="1"/>
    <col min="2835" max="2835" width="13.21875" customWidth="1"/>
    <col min="3074" max="3074" width="19.21875" customWidth="1"/>
    <col min="3075" max="3075" width="16.21875" customWidth="1"/>
    <col min="3076" max="3077" width="17.21875" customWidth="1"/>
    <col min="3078" max="3078" width="20.21875" customWidth="1"/>
    <col min="3079" max="3079" width="19" customWidth="1"/>
    <col min="3080" max="3080" width="22.77734375" customWidth="1"/>
    <col min="3087" max="3087" width="11.5546875" bestFit="1" customWidth="1"/>
    <col min="3091" max="3091" width="13.21875" customWidth="1"/>
    <col min="3330" max="3330" width="19.21875" customWidth="1"/>
    <col min="3331" max="3331" width="16.21875" customWidth="1"/>
    <col min="3332" max="3333" width="17.21875" customWidth="1"/>
    <col min="3334" max="3334" width="20.21875" customWidth="1"/>
    <col min="3335" max="3335" width="19" customWidth="1"/>
    <col min="3336" max="3336" width="22.77734375" customWidth="1"/>
    <col min="3343" max="3343" width="11.5546875" bestFit="1" customWidth="1"/>
    <col min="3347" max="3347" width="13.21875" customWidth="1"/>
    <col min="3586" max="3586" width="19.21875" customWidth="1"/>
    <col min="3587" max="3587" width="16.21875" customWidth="1"/>
    <col min="3588" max="3589" width="17.21875" customWidth="1"/>
    <col min="3590" max="3590" width="20.21875" customWidth="1"/>
    <col min="3591" max="3591" width="19" customWidth="1"/>
    <col min="3592" max="3592" width="22.77734375" customWidth="1"/>
    <col min="3599" max="3599" width="11.5546875" bestFit="1" customWidth="1"/>
    <col min="3603" max="3603" width="13.21875" customWidth="1"/>
    <col min="3842" max="3842" width="19.21875" customWidth="1"/>
    <col min="3843" max="3843" width="16.21875" customWidth="1"/>
    <col min="3844" max="3845" width="17.21875" customWidth="1"/>
    <col min="3846" max="3846" width="20.21875" customWidth="1"/>
    <col min="3847" max="3847" width="19" customWidth="1"/>
    <col min="3848" max="3848" width="22.77734375" customWidth="1"/>
    <col min="3855" max="3855" width="11.5546875" bestFit="1" customWidth="1"/>
    <col min="3859" max="3859" width="13.21875" customWidth="1"/>
    <col min="4098" max="4098" width="19.21875" customWidth="1"/>
    <col min="4099" max="4099" width="16.21875" customWidth="1"/>
    <col min="4100" max="4101" width="17.21875" customWidth="1"/>
    <col min="4102" max="4102" width="20.21875" customWidth="1"/>
    <col min="4103" max="4103" width="19" customWidth="1"/>
    <col min="4104" max="4104" width="22.77734375" customWidth="1"/>
    <col min="4111" max="4111" width="11.5546875" bestFit="1" customWidth="1"/>
    <col min="4115" max="4115" width="13.21875" customWidth="1"/>
    <col min="4354" max="4354" width="19.21875" customWidth="1"/>
    <col min="4355" max="4355" width="16.21875" customWidth="1"/>
    <col min="4356" max="4357" width="17.21875" customWidth="1"/>
    <col min="4358" max="4358" width="20.21875" customWidth="1"/>
    <col min="4359" max="4359" width="19" customWidth="1"/>
    <col min="4360" max="4360" width="22.77734375" customWidth="1"/>
    <col min="4367" max="4367" width="11.5546875" bestFit="1" customWidth="1"/>
    <col min="4371" max="4371" width="13.21875" customWidth="1"/>
    <col min="4610" max="4610" width="19.21875" customWidth="1"/>
    <col min="4611" max="4611" width="16.21875" customWidth="1"/>
    <col min="4612" max="4613" width="17.21875" customWidth="1"/>
    <col min="4614" max="4614" width="20.21875" customWidth="1"/>
    <col min="4615" max="4615" width="19" customWidth="1"/>
    <col min="4616" max="4616" width="22.77734375" customWidth="1"/>
    <col min="4623" max="4623" width="11.5546875" bestFit="1" customWidth="1"/>
    <col min="4627" max="4627" width="13.21875" customWidth="1"/>
    <col min="4866" max="4866" width="19.21875" customWidth="1"/>
    <col min="4867" max="4867" width="16.21875" customWidth="1"/>
    <col min="4868" max="4869" width="17.21875" customWidth="1"/>
    <col min="4870" max="4870" width="20.21875" customWidth="1"/>
    <col min="4871" max="4871" width="19" customWidth="1"/>
    <col min="4872" max="4872" width="22.77734375" customWidth="1"/>
    <col min="4879" max="4879" width="11.5546875" bestFit="1" customWidth="1"/>
    <col min="4883" max="4883" width="13.21875" customWidth="1"/>
    <col min="5122" max="5122" width="19.21875" customWidth="1"/>
    <col min="5123" max="5123" width="16.21875" customWidth="1"/>
    <col min="5124" max="5125" width="17.21875" customWidth="1"/>
    <col min="5126" max="5126" width="20.21875" customWidth="1"/>
    <col min="5127" max="5127" width="19" customWidth="1"/>
    <col min="5128" max="5128" width="22.77734375" customWidth="1"/>
    <col min="5135" max="5135" width="11.5546875" bestFit="1" customWidth="1"/>
    <col min="5139" max="5139" width="13.21875" customWidth="1"/>
    <col min="5378" max="5378" width="19.21875" customWidth="1"/>
    <col min="5379" max="5379" width="16.21875" customWidth="1"/>
    <col min="5380" max="5381" width="17.21875" customWidth="1"/>
    <col min="5382" max="5382" width="20.21875" customWidth="1"/>
    <col min="5383" max="5383" width="19" customWidth="1"/>
    <col min="5384" max="5384" width="22.77734375" customWidth="1"/>
    <col min="5391" max="5391" width="11.5546875" bestFit="1" customWidth="1"/>
    <col min="5395" max="5395" width="13.21875" customWidth="1"/>
    <col min="5634" max="5634" width="19.21875" customWidth="1"/>
    <col min="5635" max="5635" width="16.21875" customWidth="1"/>
    <col min="5636" max="5637" width="17.21875" customWidth="1"/>
    <col min="5638" max="5638" width="20.21875" customWidth="1"/>
    <col min="5639" max="5639" width="19" customWidth="1"/>
    <col min="5640" max="5640" width="22.77734375" customWidth="1"/>
    <col min="5647" max="5647" width="11.5546875" bestFit="1" customWidth="1"/>
    <col min="5651" max="5651" width="13.21875" customWidth="1"/>
    <col min="5890" max="5890" width="19.21875" customWidth="1"/>
    <col min="5891" max="5891" width="16.21875" customWidth="1"/>
    <col min="5892" max="5893" width="17.21875" customWidth="1"/>
    <col min="5894" max="5894" width="20.21875" customWidth="1"/>
    <col min="5895" max="5895" width="19" customWidth="1"/>
    <col min="5896" max="5896" width="22.77734375" customWidth="1"/>
    <col min="5903" max="5903" width="11.5546875" bestFit="1" customWidth="1"/>
    <col min="5907" max="5907" width="13.21875" customWidth="1"/>
    <col min="6146" max="6146" width="19.21875" customWidth="1"/>
    <col min="6147" max="6147" width="16.21875" customWidth="1"/>
    <col min="6148" max="6149" width="17.21875" customWidth="1"/>
    <col min="6150" max="6150" width="20.21875" customWidth="1"/>
    <col min="6151" max="6151" width="19" customWidth="1"/>
    <col min="6152" max="6152" width="22.77734375" customWidth="1"/>
    <col min="6159" max="6159" width="11.5546875" bestFit="1" customWidth="1"/>
    <col min="6163" max="6163" width="13.21875" customWidth="1"/>
    <col min="6402" max="6402" width="19.21875" customWidth="1"/>
    <col min="6403" max="6403" width="16.21875" customWidth="1"/>
    <col min="6404" max="6405" width="17.21875" customWidth="1"/>
    <col min="6406" max="6406" width="20.21875" customWidth="1"/>
    <col min="6407" max="6407" width="19" customWidth="1"/>
    <col min="6408" max="6408" width="22.77734375" customWidth="1"/>
    <col min="6415" max="6415" width="11.5546875" bestFit="1" customWidth="1"/>
    <col min="6419" max="6419" width="13.21875" customWidth="1"/>
    <col min="6658" max="6658" width="19.21875" customWidth="1"/>
    <col min="6659" max="6659" width="16.21875" customWidth="1"/>
    <col min="6660" max="6661" width="17.21875" customWidth="1"/>
    <col min="6662" max="6662" width="20.21875" customWidth="1"/>
    <col min="6663" max="6663" width="19" customWidth="1"/>
    <col min="6664" max="6664" width="22.77734375" customWidth="1"/>
    <col min="6671" max="6671" width="11.5546875" bestFit="1" customWidth="1"/>
    <col min="6675" max="6675" width="13.21875" customWidth="1"/>
    <col min="6914" max="6914" width="19.21875" customWidth="1"/>
    <col min="6915" max="6915" width="16.21875" customWidth="1"/>
    <col min="6916" max="6917" width="17.21875" customWidth="1"/>
    <col min="6918" max="6918" width="20.21875" customWidth="1"/>
    <col min="6919" max="6919" width="19" customWidth="1"/>
    <col min="6920" max="6920" width="22.77734375" customWidth="1"/>
    <col min="6927" max="6927" width="11.5546875" bestFit="1" customWidth="1"/>
    <col min="6931" max="6931" width="13.21875" customWidth="1"/>
    <col min="7170" max="7170" width="19.21875" customWidth="1"/>
    <col min="7171" max="7171" width="16.21875" customWidth="1"/>
    <col min="7172" max="7173" width="17.21875" customWidth="1"/>
    <col min="7174" max="7174" width="20.21875" customWidth="1"/>
    <col min="7175" max="7175" width="19" customWidth="1"/>
    <col min="7176" max="7176" width="22.77734375" customWidth="1"/>
    <col min="7183" max="7183" width="11.5546875" bestFit="1" customWidth="1"/>
    <col min="7187" max="7187" width="13.21875" customWidth="1"/>
    <col min="7426" max="7426" width="19.21875" customWidth="1"/>
    <col min="7427" max="7427" width="16.21875" customWidth="1"/>
    <col min="7428" max="7429" width="17.21875" customWidth="1"/>
    <col min="7430" max="7430" width="20.21875" customWidth="1"/>
    <col min="7431" max="7431" width="19" customWidth="1"/>
    <col min="7432" max="7432" width="22.77734375" customWidth="1"/>
    <col min="7439" max="7439" width="11.5546875" bestFit="1" customWidth="1"/>
    <col min="7443" max="7443" width="13.21875" customWidth="1"/>
    <col min="7682" max="7682" width="19.21875" customWidth="1"/>
    <col min="7683" max="7683" width="16.21875" customWidth="1"/>
    <col min="7684" max="7685" width="17.21875" customWidth="1"/>
    <col min="7686" max="7686" width="20.21875" customWidth="1"/>
    <col min="7687" max="7687" width="19" customWidth="1"/>
    <col min="7688" max="7688" width="22.77734375" customWidth="1"/>
    <col min="7695" max="7695" width="11.5546875" bestFit="1" customWidth="1"/>
    <col min="7699" max="7699" width="13.21875" customWidth="1"/>
    <col min="7938" max="7938" width="19.21875" customWidth="1"/>
    <col min="7939" max="7939" width="16.21875" customWidth="1"/>
    <col min="7940" max="7941" width="17.21875" customWidth="1"/>
    <col min="7942" max="7942" width="20.21875" customWidth="1"/>
    <col min="7943" max="7943" width="19" customWidth="1"/>
    <col min="7944" max="7944" width="22.77734375" customWidth="1"/>
    <col min="7951" max="7951" width="11.5546875" bestFit="1" customWidth="1"/>
    <col min="7955" max="7955" width="13.21875" customWidth="1"/>
    <col min="8194" max="8194" width="19.21875" customWidth="1"/>
    <col min="8195" max="8195" width="16.21875" customWidth="1"/>
    <col min="8196" max="8197" width="17.21875" customWidth="1"/>
    <col min="8198" max="8198" width="20.21875" customWidth="1"/>
    <col min="8199" max="8199" width="19" customWidth="1"/>
    <col min="8200" max="8200" width="22.77734375" customWidth="1"/>
    <col min="8207" max="8207" width="11.5546875" bestFit="1" customWidth="1"/>
    <col min="8211" max="8211" width="13.21875" customWidth="1"/>
    <col min="8450" max="8450" width="19.21875" customWidth="1"/>
    <col min="8451" max="8451" width="16.21875" customWidth="1"/>
    <col min="8452" max="8453" width="17.21875" customWidth="1"/>
    <col min="8454" max="8454" width="20.21875" customWidth="1"/>
    <col min="8455" max="8455" width="19" customWidth="1"/>
    <col min="8456" max="8456" width="22.77734375" customWidth="1"/>
    <col min="8463" max="8463" width="11.5546875" bestFit="1" customWidth="1"/>
    <col min="8467" max="8467" width="13.21875" customWidth="1"/>
    <col min="8706" max="8706" width="19.21875" customWidth="1"/>
    <col min="8707" max="8707" width="16.21875" customWidth="1"/>
    <col min="8708" max="8709" width="17.21875" customWidth="1"/>
    <col min="8710" max="8710" width="20.21875" customWidth="1"/>
    <col min="8711" max="8711" width="19" customWidth="1"/>
    <col min="8712" max="8712" width="22.77734375" customWidth="1"/>
    <col min="8719" max="8719" width="11.5546875" bestFit="1" customWidth="1"/>
    <col min="8723" max="8723" width="13.21875" customWidth="1"/>
    <col min="8962" max="8962" width="19.21875" customWidth="1"/>
    <col min="8963" max="8963" width="16.21875" customWidth="1"/>
    <col min="8964" max="8965" width="17.21875" customWidth="1"/>
    <col min="8966" max="8966" width="20.21875" customWidth="1"/>
    <col min="8967" max="8967" width="19" customWidth="1"/>
    <col min="8968" max="8968" width="22.77734375" customWidth="1"/>
    <col min="8975" max="8975" width="11.5546875" bestFit="1" customWidth="1"/>
    <col min="8979" max="8979" width="13.21875" customWidth="1"/>
    <col min="9218" max="9218" width="19.21875" customWidth="1"/>
    <col min="9219" max="9219" width="16.21875" customWidth="1"/>
    <col min="9220" max="9221" width="17.21875" customWidth="1"/>
    <col min="9222" max="9222" width="20.21875" customWidth="1"/>
    <col min="9223" max="9223" width="19" customWidth="1"/>
    <col min="9224" max="9224" width="22.77734375" customWidth="1"/>
    <col min="9231" max="9231" width="11.5546875" bestFit="1" customWidth="1"/>
    <col min="9235" max="9235" width="13.21875" customWidth="1"/>
    <col min="9474" max="9474" width="19.21875" customWidth="1"/>
    <col min="9475" max="9475" width="16.21875" customWidth="1"/>
    <col min="9476" max="9477" width="17.21875" customWidth="1"/>
    <col min="9478" max="9478" width="20.21875" customWidth="1"/>
    <col min="9479" max="9479" width="19" customWidth="1"/>
    <col min="9480" max="9480" width="22.77734375" customWidth="1"/>
    <col min="9487" max="9487" width="11.5546875" bestFit="1" customWidth="1"/>
    <col min="9491" max="9491" width="13.21875" customWidth="1"/>
    <col min="9730" max="9730" width="19.21875" customWidth="1"/>
    <col min="9731" max="9731" width="16.21875" customWidth="1"/>
    <col min="9732" max="9733" width="17.21875" customWidth="1"/>
    <col min="9734" max="9734" width="20.21875" customWidth="1"/>
    <col min="9735" max="9735" width="19" customWidth="1"/>
    <col min="9736" max="9736" width="22.77734375" customWidth="1"/>
    <col min="9743" max="9743" width="11.5546875" bestFit="1" customWidth="1"/>
    <col min="9747" max="9747" width="13.21875" customWidth="1"/>
    <col min="9986" max="9986" width="19.21875" customWidth="1"/>
    <col min="9987" max="9987" width="16.21875" customWidth="1"/>
    <col min="9988" max="9989" width="17.21875" customWidth="1"/>
    <col min="9990" max="9990" width="20.21875" customWidth="1"/>
    <col min="9991" max="9991" width="19" customWidth="1"/>
    <col min="9992" max="9992" width="22.77734375" customWidth="1"/>
    <col min="9999" max="9999" width="11.5546875" bestFit="1" customWidth="1"/>
    <col min="10003" max="10003" width="13.21875" customWidth="1"/>
    <col min="10242" max="10242" width="19.21875" customWidth="1"/>
    <col min="10243" max="10243" width="16.21875" customWidth="1"/>
    <col min="10244" max="10245" width="17.21875" customWidth="1"/>
    <col min="10246" max="10246" width="20.21875" customWidth="1"/>
    <col min="10247" max="10247" width="19" customWidth="1"/>
    <col min="10248" max="10248" width="22.77734375" customWidth="1"/>
    <col min="10255" max="10255" width="11.5546875" bestFit="1" customWidth="1"/>
    <col min="10259" max="10259" width="13.21875" customWidth="1"/>
    <col min="10498" max="10498" width="19.21875" customWidth="1"/>
    <col min="10499" max="10499" width="16.21875" customWidth="1"/>
    <col min="10500" max="10501" width="17.21875" customWidth="1"/>
    <col min="10502" max="10502" width="20.21875" customWidth="1"/>
    <col min="10503" max="10503" width="19" customWidth="1"/>
    <col min="10504" max="10504" width="22.77734375" customWidth="1"/>
    <col min="10511" max="10511" width="11.5546875" bestFit="1" customWidth="1"/>
    <col min="10515" max="10515" width="13.21875" customWidth="1"/>
    <col min="10754" max="10754" width="19.21875" customWidth="1"/>
    <col min="10755" max="10755" width="16.21875" customWidth="1"/>
    <col min="10756" max="10757" width="17.21875" customWidth="1"/>
    <col min="10758" max="10758" width="20.21875" customWidth="1"/>
    <col min="10759" max="10759" width="19" customWidth="1"/>
    <col min="10760" max="10760" width="22.77734375" customWidth="1"/>
    <col min="10767" max="10767" width="11.5546875" bestFit="1" customWidth="1"/>
    <col min="10771" max="10771" width="13.21875" customWidth="1"/>
    <col min="11010" max="11010" width="19.21875" customWidth="1"/>
    <col min="11011" max="11011" width="16.21875" customWidth="1"/>
    <col min="11012" max="11013" width="17.21875" customWidth="1"/>
    <col min="11014" max="11014" width="20.21875" customWidth="1"/>
    <col min="11015" max="11015" width="19" customWidth="1"/>
    <col min="11016" max="11016" width="22.77734375" customWidth="1"/>
    <col min="11023" max="11023" width="11.5546875" bestFit="1" customWidth="1"/>
    <col min="11027" max="11027" width="13.21875" customWidth="1"/>
    <col min="11266" max="11266" width="19.21875" customWidth="1"/>
    <col min="11267" max="11267" width="16.21875" customWidth="1"/>
    <col min="11268" max="11269" width="17.21875" customWidth="1"/>
    <col min="11270" max="11270" width="20.21875" customWidth="1"/>
    <col min="11271" max="11271" width="19" customWidth="1"/>
    <col min="11272" max="11272" width="22.77734375" customWidth="1"/>
    <col min="11279" max="11279" width="11.5546875" bestFit="1" customWidth="1"/>
    <col min="11283" max="11283" width="13.21875" customWidth="1"/>
    <col min="11522" max="11522" width="19.21875" customWidth="1"/>
    <col min="11523" max="11523" width="16.21875" customWidth="1"/>
    <col min="11524" max="11525" width="17.21875" customWidth="1"/>
    <col min="11526" max="11526" width="20.21875" customWidth="1"/>
    <col min="11527" max="11527" width="19" customWidth="1"/>
    <col min="11528" max="11528" width="22.77734375" customWidth="1"/>
    <col min="11535" max="11535" width="11.5546875" bestFit="1" customWidth="1"/>
    <col min="11539" max="11539" width="13.21875" customWidth="1"/>
    <col min="11778" max="11778" width="19.21875" customWidth="1"/>
    <col min="11779" max="11779" width="16.21875" customWidth="1"/>
    <col min="11780" max="11781" width="17.21875" customWidth="1"/>
    <col min="11782" max="11782" width="20.21875" customWidth="1"/>
    <col min="11783" max="11783" width="19" customWidth="1"/>
    <col min="11784" max="11784" width="22.77734375" customWidth="1"/>
    <col min="11791" max="11791" width="11.5546875" bestFit="1" customWidth="1"/>
    <col min="11795" max="11795" width="13.21875" customWidth="1"/>
    <col min="12034" max="12034" width="19.21875" customWidth="1"/>
    <col min="12035" max="12035" width="16.21875" customWidth="1"/>
    <col min="12036" max="12037" width="17.21875" customWidth="1"/>
    <col min="12038" max="12038" width="20.21875" customWidth="1"/>
    <col min="12039" max="12039" width="19" customWidth="1"/>
    <col min="12040" max="12040" width="22.77734375" customWidth="1"/>
    <col min="12047" max="12047" width="11.5546875" bestFit="1" customWidth="1"/>
    <col min="12051" max="12051" width="13.21875" customWidth="1"/>
    <col min="12290" max="12290" width="19.21875" customWidth="1"/>
    <col min="12291" max="12291" width="16.21875" customWidth="1"/>
    <col min="12292" max="12293" width="17.21875" customWidth="1"/>
    <col min="12294" max="12294" width="20.21875" customWidth="1"/>
    <col min="12295" max="12295" width="19" customWidth="1"/>
    <col min="12296" max="12296" width="22.77734375" customWidth="1"/>
    <col min="12303" max="12303" width="11.5546875" bestFit="1" customWidth="1"/>
    <col min="12307" max="12307" width="13.21875" customWidth="1"/>
    <col min="12546" max="12546" width="19.21875" customWidth="1"/>
    <col min="12547" max="12547" width="16.21875" customWidth="1"/>
    <col min="12548" max="12549" width="17.21875" customWidth="1"/>
    <col min="12550" max="12550" width="20.21875" customWidth="1"/>
    <col min="12551" max="12551" width="19" customWidth="1"/>
    <col min="12552" max="12552" width="22.77734375" customWidth="1"/>
    <col min="12559" max="12559" width="11.5546875" bestFit="1" customWidth="1"/>
    <col min="12563" max="12563" width="13.21875" customWidth="1"/>
    <col min="12802" max="12802" width="19.21875" customWidth="1"/>
    <col min="12803" max="12803" width="16.21875" customWidth="1"/>
    <col min="12804" max="12805" width="17.21875" customWidth="1"/>
    <col min="12806" max="12806" width="20.21875" customWidth="1"/>
    <col min="12807" max="12807" width="19" customWidth="1"/>
    <col min="12808" max="12808" width="22.77734375" customWidth="1"/>
    <col min="12815" max="12815" width="11.5546875" bestFit="1" customWidth="1"/>
    <col min="12819" max="12819" width="13.21875" customWidth="1"/>
    <col min="13058" max="13058" width="19.21875" customWidth="1"/>
    <col min="13059" max="13059" width="16.21875" customWidth="1"/>
    <col min="13060" max="13061" width="17.21875" customWidth="1"/>
    <col min="13062" max="13062" width="20.21875" customWidth="1"/>
    <col min="13063" max="13063" width="19" customWidth="1"/>
    <col min="13064" max="13064" width="22.77734375" customWidth="1"/>
    <col min="13071" max="13071" width="11.5546875" bestFit="1" customWidth="1"/>
    <col min="13075" max="13075" width="13.21875" customWidth="1"/>
    <col min="13314" max="13314" width="19.21875" customWidth="1"/>
    <col min="13315" max="13315" width="16.21875" customWidth="1"/>
    <col min="13316" max="13317" width="17.21875" customWidth="1"/>
    <col min="13318" max="13318" width="20.21875" customWidth="1"/>
    <col min="13319" max="13319" width="19" customWidth="1"/>
    <col min="13320" max="13320" width="22.77734375" customWidth="1"/>
    <col min="13327" max="13327" width="11.5546875" bestFit="1" customWidth="1"/>
    <col min="13331" max="13331" width="13.21875" customWidth="1"/>
    <col min="13570" max="13570" width="19.21875" customWidth="1"/>
    <col min="13571" max="13571" width="16.21875" customWidth="1"/>
    <col min="13572" max="13573" width="17.21875" customWidth="1"/>
    <col min="13574" max="13574" width="20.21875" customWidth="1"/>
    <col min="13575" max="13575" width="19" customWidth="1"/>
    <col min="13576" max="13576" width="22.77734375" customWidth="1"/>
    <col min="13583" max="13583" width="11.5546875" bestFit="1" customWidth="1"/>
    <col min="13587" max="13587" width="13.21875" customWidth="1"/>
    <col min="13826" max="13826" width="19.21875" customWidth="1"/>
    <col min="13827" max="13827" width="16.21875" customWidth="1"/>
    <col min="13828" max="13829" width="17.21875" customWidth="1"/>
    <col min="13830" max="13830" width="20.21875" customWidth="1"/>
    <col min="13831" max="13831" width="19" customWidth="1"/>
    <col min="13832" max="13832" width="22.77734375" customWidth="1"/>
    <col min="13839" max="13839" width="11.5546875" bestFit="1" customWidth="1"/>
    <col min="13843" max="13843" width="13.21875" customWidth="1"/>
    <col min="14082" max="14082" width="19.21875" customWidth="1"/>
    <col min="14083" max="14083" width="16.21875" customWidth="1"/>
    <col min="14084" max="14085" width="17.21875" customWidth="1"/>
    <col min="14086" max="14086" width="20.21875" customWidth="1"/>
    <col min="14087" max="14087" width="19" customWidth="1"/>
    <col min="14088" max="14088" width="22.77734375" customWidth="1"/>
    <col min="14095" max="14095" width="11.5546875" bestFit="1" customWidth="1"/>
    <col min="14099" max="14099" width="13.21875" customWidth="1"/>
    <col min="14338" max="14338" width="19.21875" customWidth="1"/>
    <col min="14339" max="14339" width="16.21875" customWidth="1"/>
    <col min="14340" max="14341" width="17.21875" customWidth="1"/>
    <col min="14342" max="14342" width="20.21875" customWidth="1"/>
    <col min="14343" max="14343" width="19" customWidth="1"/>
    <col min="14344" max="14344" width="22.77734375" customWidth="1"/>
    <col min="14351" max="14351" width="11.5546875" bestFit="1" customWidth="1"/>
    <col min="14355" max="14355" width="13.21875" customWidth="1"/>
    <col min="14594" max="14594" width="19.21875" customWidth="1"/>
    <col min="14595" max="14595" width="16.21875" customWidth="1"/>
    <col min="14596" max="14597" width="17.21875" customWidth="1"/>
    <col min="14598" max="14598" width="20.21875" customWidth="1"/>
    <col min="14599" max="14599" width="19" customWidth="1"/>
    <col min="14600" max="14600" width="22.77734375" customWidth="1"/>
    <col min="14607" max="14607" width="11.5546875" bestFit="1" customWidth="1"/>
    <col min="14611" max="14611" width="13.21875" customWidth="1"/>
    <col min="14850" max="14850" width="19.21875" customWidth="1"/>
    <col min="14851" max="14851" width="16.21875" customWidth="1"/>
    <col min="14852" max="14853" width="17.21875" customWidth="1"/>
    <col min="14854" max="14854" width="20.21875" customWidth="1"/>
    <col min="14855" max="14855" width="19" customWidth="1"/>
    <col min="14856" max="14856" width="22.77734375" customWidth="1"/>
    <col min="14863" max="14863" width="11.5546875" bestFit="1" customWidth="1"/>
    <col min="14867" max="14867" width="13.21875" customWidth="1"/>
    <col min="15106" max="15106" width="19.21875" customWidth="1"/>
    <col min="15107" max="15107" width="16.21875" customWidth="1"/>
    <col min="15108" max="15109" width="17.21875" customWidth="1"/>
    <col min="15110" max="15110" width="20.21875" customWidth="1"/>
    <col min="15111" max="15111" width="19" customWidth="1"/>
    <col min="15112" max="15112" width="22.77734375" customWidth="1"/>
    <col min="15119" max="15119" width="11.5546875" bestFit="1" customWidth="1"/>
    <col min="15123" max="15123" width="13.21875" customWidth="1"/>
    <col min="15362" max="15362" width="19.21875" customWidth="1"/>
    <col min="15363" max="15363" width="16.21875" customWidth="1"/>
    <col min="15364" max="15365" width="17.21875" customWidth="1"/>
    <col min="15366" max="15366" width="20.21875" customWidth="1"/>
    <col min="15367" max="15367" width="19" customWidth="1"/>
    <col min="15368" max="15368" width="22.77734375" customWidth="1"/>
    <col min="15375" max="15375" width="11.5546875" bestFit="1" customWidth="1"/>
    <col min="15379" max="15379" width="13.21875" customWidth="1"/>
    <col min="15618" max="15618" width="19.21875" customWidth="1"/>
    <col min="15619" max="15619" width="16.21875" customWidth="1"/>
    <col min="15620" max="15621" width="17.21875" customWidth="1"/>
    <col min="15622" max="15622" width="20.21875" customWidth="1"/>
    <col min="15623" max="15623" width="19" customWidth="1"/>
    <col min="15624" max="15624" width="22.77734375" customWidth="1"/>
    <col min="15631" max="15631" width="11.5546875" bestFit="1" customWidth="1"/>
    <col min="15635" max="15635" width="13.21875" customWidth="1"/>
    <col min="15874" max="15874" width="19.21875" customWidth="1"/>
    <col min="15875" max="15875" width="16.21875" customWidth="1"/>
    <col min="15876" max="15877" width="17.21875" customWidth="1"/>
    <col min="15878" max="15878" width="20.21875" customWidth="1"/>
    <col min="15879" max="15879" width="19" customWidth="1"/>
    <col min="15880" max="15880" width="22.77734375" customWidth="1"/>
    <col min="15887" max="15887" width="11.5546875" bestFit="1" customWidth="1"/>
    <col min="15891" max="15891" width="13.21875" customWidth="1"/>
    <col min="16130" max="16130" width="19.21875" customWidth="1"/>
    <col min="16131" max="16131" width="16.21875" customWidth="1"/>
    <col min="16132" max="16133" width="17.21875" customWidth="1"/>
    <col min="16134" max="16134" width="20.21875" customWidth="1"/>
    <col min="16135" max="16135" width="19" customWidth="1"/>
    <col min="16136" max="16136" width="22.77734375" customWidth="1"/>
    <col min="16143" max="16143" width="11.5546875" bestFit="1" customWidth="1"/>
    <col min="16147" max="16147" width="13.21875" customWidth="1"/>
  </cols>
  <sheetData>
    <row r="1" spans="1:23" ht="24.6" x14ac:dyDescent="0.4">
      <c r="A1" s="81" t="s">
        <v>45</v>
      </c>
      <c r="B1" s="81"/>
      <c r="C1" s="81"/>
      <c r="D1" s="81"/>
      <c r="E1" s="81"/>
      <c r="F1" s="81"/>
      <c r="G1" s="81"/>
      <c r="H1" s="81"/>
    </row>
    <row r="2" spans="1:23" ht="24.6" x14ac:dyDescent="0.4">
      <c r="A2" s="81" t="s">
        <v>0</v>
      </c>
      <c r="B2" s="81"/>
      <c r="C2" s="81"/>
      <c r="D2" s="81"/>
      <c r="E2" s="81"/>
      <c r="F2" s="81"/>
      <c r="G2" s="81"/>
      <c r="H2" s="81"/>
    </row>
    <row r="3" spans="1:23" x14ac:dyDescent="0.3">
      <c r="A3" s="79"/>
      <c r="F3" s="1"/>
      <c r="G3" s="2"/>
      <c r="H3" s="1"/>
    </row>
    <row r="4" spans="1:23" ht="15.6" x14ac:dyDescent="0.3">
      <c r="A4" s="3"/>
      <c r="B4" s="4"/>
      <c r="C4" s="4"/>
      <c r="D4" s="3"/>
      <c r="E4" s="3"/>
      <c r="F4" s="3"/>
      <c r="G4" s="69" t="s">
        <v>1</v>
      </c>
      <c r="H4" s="6" t="s">
        <v>2</v>
      </c>
      <c r="I4" s="59"/>
      <c r="J4" s="59"/>
      <c r="K4" s="59"/>
      <c r="L4" s="59"/>
      <c r="M4" s="59"/>
      <c r="N4" s="59"/>
      <c r="O4" s="59"/>
      <c r="P4" s="59"/>
    </row>
    <row r="5" spans="1:23" ht="15.6" x14ac:dyDescent="0.3">
      <c r="A5" s="5" t="s">
        <v>3</v>
      </c>
      <c r="B5" s="7" t="s">
        <v>4</v>
      </c>
      <c r="C5" s="7" t="s">
        <v>5</v>
      </c>
      <c r="D5" s="5" t="s">
        <v>6</v>
      </c>
      <c r="E5" s="5" t="s">
        <v>7</v>
      </c>
      <c r="F5" s="8" t="s">
        <v>8</v>
      </c>
      <c r="G5" s="69" t="s">
        <v>9</v>
      </c>
      <c r="H5" s="5" t="s">
        <v>10</v>
      </c>
      <c r="I5" s="59"/>
      <c r="J5" s="60"/>
      <c r="K5" s="59"/>
      <c r="L5" s="59"/>
      <c r="M5" s="61"/>
      <c r="N5" s="59"/>
      <c r="O5" s="59"/>
      <c r="P5" s="59"/>
    </row>
    <row r="6" spans="1:23" ht="15.6" x14ac:dyDescent="0.3">
      <c r="A6" s="10"/>
      <c r="B6" s="11"/>
      <c r="C6" s="11" t="s">
        <v>11</v>
      </c>
      <c r="D6" s="10" t="s">
        <v>12</v>
      </c>
      <c r="E6" s="10" t="s">
        <v>12</v>
      </c>
      <c r="F6" s="10" t="s">
        <v>13</v>
      </c>
      <c r="G6" s="70" t="s">
        <v>14</v>
      </c>
      <c r="H6" s="10" t="s">
        <v>15</v>
      </c>
      <c r="I6" s="78"/>
      <c r="J6" s="65"/>
      <c r="K6" s="59"/>
      <c r="L6" s="59"/>
      <c r="M6" s="59"/>
      <c r="N6" s="59"/>
      <c r="O6" s="59"/>
      <c r="P6" s="59"/>
    </row>
    <row r="7" spans="1:23" ht="15.6" x14ac:dyDescent="0.3">
      <c r="A7" s="10">
        <v>1</v>
      </c>
      <c r="B7" s="11">
        <v>2</v>
      </c>
      <c r="C7" s="11"/>
      <c r="D7" s="10">
        <v>3</v>
      </c>
      <c r="E7" s="10">
        <v>4</v>
      </c>
      <c r="F7" s="10">
        <v>5</v>
      </c>
      <c r="G7" s="71">
        <v>6</v>
      </c>
      <c r="H7" s="12">
        <v>7</v>
      </c>
      <c r="I7" s="59"/>
      <c r="J7" s="62"/>
      <c r="K7" s="59"/>
      <c r="L7" s="59"/>
      <c r="M7" s="59"/>
      <c r="N7" s="59"/>
      <c r="O7" s="59"/>
      <c r="P7" s="59"/>
    </row>
    <row r="8" spans="1:23" ht="17.399999999999999" x14ac:dyDescent="0.3">
      <c r="A8" s="13">
        <v>1</v>
      </c>
      <c r="B8" s="14" t="s">
        <v>17</v>
      </c>
      <c r="C8" s="15">
        <v>308688</v>
      </c>
      <c r="D8" s="16">
        <f>C8*H8</f>
        <v>197869.008</v>
      </c>
      <c r="E8" s="17">
        <f>G8*$D$26/1000</f>
        <v>79529.108999999997</v>
      </c>
      <c r="F8" s="16">
        <f t="shared" ref="F8:F19" si="0">D8-E8</f>
        <v>118339.899</v>
      </c>
      <c r="G8" s="72">
        <v>88.5</v>
      </c>
      <c r="H8" s="18">
        <v>0.64100000000000001</v>
      </c>
      <c r="I8" s="59"/>
      <c r="J8" s="63"/>
      <c r="K8" s="59"/>
      <c r="L8" s="59"/>
      <c r="M8" s="59"/>
      <c r="N8" s="59"/>
      <c r="O8" s="59"/>
      <c r="P8" s="59"/>
    </row>
    <row r="9" spans="1:23" ht="17.399999999999999" x14ac:dyDescent="0.3">
      <c r="A9" s="19">
        <v>2</v>
      </c>
      <c r="B9" s="20" t="s">
        <v>18</v>
      </c>
      <c r="C9" s="21">
        <v>17702</v>
      </c>
      <c r="D9" s="22">
        <f>C9*H9</f>
        <v>17524.98</v>
      </c>
      <c r="E9" s="23">
        <f t="shared" ref="E9:E14" si="1">G9*$D$26/1000</f>
        <v>808.77059999999994</v>
      </c>
      <c r="F9" s="22">
        <f t="shared" si="0"/>
        <v>16716.2094</v>
      </c>
      <c r="G9" s="73">
        <v>0.9</v>
      </c>
      <c r="H9" s="24">
        <v>0.99</v>
      </c>
      <c r="I9" s="59"/>
      <c r="J9" s="64"/>
      <c r="K9" s="59"/>
      <c r="L9" s="59"/>
      <c r="M9" s="59"/>
      <c r="N9" s="59"/>
      <c r="O9" s="59"/>
      <c r="P9" s="59"/>
    </row>
    <row r="10" spans="1:23" ht="17.399999999999999" x14ac:dyDescent="0.3">
      <c r="A10" s="19">
        <v>3</v>
      </c>
      <c r="B10" s="25" t="s">
        <v>19</v>
      </c>
      <c r="C10" s="21">
        <v>3527</v>
      </c>
      <c r="D10" s="22">
        <f t="shared" ref="D10:D18" si="2">C10*H10</f>
        <v>3491.73</v>
      </c>
      <c r="E10" s="23">
        <f t="shared" si="1"/>
        <v>8357.2962000000007</v>
      </c>
      <c r="F10" s="26">
        <f t="shared" si="0"/>
        <v>-4865.5662000000011</v>
      </c>
      <c r="G10" s="73">
        <v>9.3000000000000007</v>
      </c>
      <c r="H10" s="24">
        <v>0.99</v>
      </c>
      <c r="I10" s="65"/>
      <c r="J10" s="65"/>
      <c r="K10" s="65"/>
      <c r="L10" s="65"/>
      <c r="M10" s="65"/>
      <c r="N10" s="65"/>
      <c r="O10" s="65"/>
      <c r="P10" s="65"/>
      <c r="Q10" s="66"/>
    </row>
    <row r="11" spans="1:23" ht="17.55" customHeight="1" x14ac:dyDescent="0.3">
      <c r="A11" s="19">
        <v>4</v>
      </c>
      <c r="B11" s="25" t="s">
        <v>20</v>
      </c>
      <c r="C11" s="21">
        <v>1893</v>
      </c>
      <c r="D11" s="22">
        <f t="shared" si="2"/>
        <v>1874.07</v>
      </c>
      <c r="E11" s="23">
        <f t="shared" si="1"/>
        <v>179.72680000000003</v>
      </c>
      <c r="F11" s="22">
        <f t="shared" si="0"/>
        <v>1694.3431999999998</v>
      </c>
      <c r="G11" s="73">
        <v>0.2</v>
      </c>
      <c r="H11" s="24">
        <v>0.99</v>
      </c>
      <c r="I11" s="67"/>
      <c r="J11" s="67"/>
      <c r="K11" s="67"/>
      <c r="L11" s="67"/>
      <c r="M11" s="67"/>
      <c r="N11" s="67"/>
      <c r="O11" s="67"/>
      <c r="P11" s="67"/>
      <c r="Q11" s="66"/>
    </row>
    <row r="12" spans="1:23" ht="17.399999999999999" x14ac:dyDescent="0.3">
      <c r="A12" s="19">
        <v>5</v>
      </c>
      <c r="B12" s="25" t="s">
        <v>21</v>
      </c>
      <c r="C12" s="27">
        <v>94</v>
      </c>
      <c r="D12" s="22">
        <f t="shared" si="2"/>
        <v>93.06</v>
      </c>
      <c r="E12" s="23">
        <f t="shared" si="1"/>
        <v>449.31700000000001</v>
      </c>
      <c r="F12" s="28">
        <f t="shared" si="0"/>
        <v>-356.25700000000001</v>
      </c>
      <c r="G12" s="73">
        <v>0.5</v>
      </c>
      <c r="H12" s="24">
        <v>0.99</v>
      </c>
      <c r="I12" s="67"/>
      <c r="J12" s="67"/>
      <c r="K12" s="67"/>
      <c r="L12" s="67"/>
      <c r="M12" s="67"/>
      <c r="N12" s="67"/>
      <c r="O12" s="67"/>
      <c r="P12" s="67"/>
      <c r="Q12" s="66"/>
    </row>
    <row r="13" spans="1:23" ht="17.399999999999999" x14ac:dyDescent="0.3">
      <c r="A13" s="19">
        <v>6</v>
      </c>
      <c r="B13" s="25" t="s">
        <v>22</v>
      </c>
      <c r="C13" s="21">
        <v>13135</v>
      </c>
      <c r="D13" s="22">
        <f t="shared" si="2"/>
        <v>13003.65</v>
      </c>
      <c r="E13" s="23">
        <f t="shared" si="1"/>
        <v>7907.9791999999998</v>
      </c>
      <c r="F13" s="22">
        <f t="shared" si="0"/>
        <v>5095.6707999999999</v>
      </c>
      <c r="G13" s="73">
        <v>8.8000000000000007</v>
      </c>
      <c r="H13" s="24">
        <v>0.99</v>
      </c>
      <c r="I13" s="67"/>
      <c r="J13" s="67"/>
      <c r="K13" s="67"/>
      <c r="L13" s="67"/>
      <c r="M13" s="67"/>
      <c r="N13" s="67"/>
      <c r="O13" s="67"/>
      <c r="P13" s="67"/>
      <c r="Q13" s="66"/>
    </row>
    <row r="14" spans="1:23" ht="17.399999999999999" x14ac:dyDescent="0.3">
      <c r="A14" s="19">
        <v>7</v>
      </c>
      <c r="B14" s="25" t="s">
        <v>23</v>
      </c>
      <c r="C14" s="29">
        <v>0</v>
      </c>
      <c r="D14" s="22">
        <f t="shared" si="2"/>
        <v>0</v>
      </c>
      <c r="E14" s="23">
        <f t="shared" si="1"/>
        <v>1797.268</v>
      </c>
      <c r="F14" s="28">
        <f t="shared" si="0"/>
        <v>-1797.268</v>
      </c>
      <c r="G14" s="74">
        <v>2</v>
      </c>
      <c r="H14" s="24">
        <v>0.99</v>
      </c>
      <c r="I14" s="66"/>
      <c r="J14" s="66"/>
      <c r="K14" s="66"/>
      <c r="L14" s="66"/>
      <c r="M14" s="66"/>
      <c r="N14" s="68"/>
      <c r="O14" s="68">
        <f>2812/6</f>
        <v>468.66666666666669</v>
      </c>
      <c r="P14" s="68"/>
      <c r="Q14" s="68"/>
      <c r="R14" s="30"/>
      <c r="S14" s="30"/>
      <c r="T14" s="30"/>
      <c r="U14" s="30"/>
      <c r="V14" s="30"/>
      <c r="W14" s="30"/>
    </row>
    <row r="15" spans="1:23" ht="17.399999999999999" x14ac:dyDescent="0.3">
      <c r="A15" s="19">
        <v>8</v>
      </c>
      <c r="B15" s="25" t="s">
        <v>24</v>
      </c>
      <c r="C15" s="31">
        <v>2168</v>
      </c>
      <c r="D15" s="27">
        <f t="shared" si="2"/>
        <v>2146.3200000000002</v>
      </c>
      <c r="E15" s="27">
        <f>D26*G15/1000</f>
        <v>6560.0281999999997</v>
      </c>
      <c r="F15" s="32">
        <f>D15-E15</f>
        <v>-4413.7081999999991</v>
      </c>
      <c r="G15" s="75">
        <v>7.3</v>
      </c>
      <c r="H15" s="24">
        <v>0.99</v>
      </c>
      <c r="I15" s="77"/>
      <c r="N15" s="30" t="s">
        <v>25</v>
      </c>
      <c r="O15" s="30" t="s">
        <v>26</v>
      </c>
      <c r="P15" s="30"/>
      <c r="Q15" s="30"/>
      <c r="R15" s="30"/>
      <c r="S15" s="30">
        <v>12984365</v>
      </c>
      <c r="T15" s="30" t="s">
        <v>27</v>
      </c>
      <c r="U15" s="30"/>
      <c r="V15" s="30">
        <f>S15/1000</f>
        <v>12984.365</v>
      </c>
      <c r="W15" s="30" t="s">
        <v>16</v>
      </c>
    </row>
    <row r="16" spans="1:23" ht="17.399999999999999" x14ac:dyDescent="0.3">
      <c r="A16" s="19">
        <v>9</v>
      </c>
      <c r="B16" s="25" t="s">
        <v>28</v>
      </c>
      <c r="C16" s="33">
        <v>3732</v>
      </c>
      <c r="D16" s="27">
        <f t="shared" si="2"/>
        <v>2644.1219999999998</v>
      </c>
      <c r="E16" s="27">
        <f>D26*G16/1000</f>
        <v>3684.3993999999998</v>
      </c>
      <c r="F16" s="32">
        <f t="shared" si="0"/>
        <v>-1040.2773999999999</v>
      </c>
      <c r="G16" s="73">
        <v>4.0999999999999996</v>
      </c>
      <c r="H16" s="24">
        <v>0.70850000000000002</v>
      </c>
      <c r="I16" s="77"/>
      <c r="J16" s="34"/>
      <c r="N16" s="30"/>
      <c r="O16" s="30"/>
      <c r="P16" s="30"/>
      <c r="Q16" s="30"/>
      <c r="R16" s="30">
        <f>1607164+493090+279225+121110+5516650+1373320+629388</f>
        <v>10019947</v>
      </c>
      <c r="S16" s="35">
        <f>R16/1000</f>
        <v>10019.947</v>
      </c>
      <c r="T16" s="30"/>
      <c r="U16" s="30"/>
      <c r="V16" s="30"/>
      <c r="W16" s="30"/>
    </row>
    <row r="17" spans="1:23" ht="17.399999999999999" x14ac:dyDescent="0.3">
      <c r="A17" s="19">
        <v>10</v>
      </c>
      <c r="B17" s="25" t="s">
        <v>29</v>
      </c>
      <c r="C17" s="36">
        <v>14040</v>
      </c>
      <c r="D17" s="27">
        <f t="shared" si="2"/>
        <v>13899.6</v>
      </c>
      <c r="E17" s="27">
        <f>D26*G17/1000</f>
        <v>6200.5746000000008</v>
      </c>
      <c r="F17" s="27">
        <f t="shared" si="0"/>
        <v>7699.0253999999995</v>
      </c>
      <c r="G17" s="74">
        <v>6.9</v>
      </c>
      <c r="H17" s="24">
        <v>0.99</v>
      </c>
      <c r="I17" s="77"/>
      <c r="N17" s="30"/>
      <c r="O17" s="30">
        <f>131893990/17/1000</f>
        <v>7758.47</v>
      </c>
      <c r="P17" s="30">
        <f>21278000/20/1000</f>
        <v>1063.9000000000001</v>
      </c>
      <c r="Q17" s="30">
        <f>17061980/13/1000</f>
        <v>1312.46</v>
      </c>
      <c r="R17" s="30" t="s">
        <v>25</v>
      </c>
      <c r="S17" s="37">
        <f>Q17+P17+O17</f>
        <v>10134.83</v>
      </c>
      <c r="T17" s="30"/>
      <c r="U17" s="30"/>
      <c r="V17" s="30"/>
      <c r="W17" s="30"/>
    </row>
    <row r="18" spans="1:23" ht="17.399999999999999" x14ac:dyDescent="0.3">
      <c r="A18" s="19">
        <v>11</v>
      </c>
      <c r="B18" s="25" t="s">
        <v>30</v>
      </c>
      <c r="C18" s="38">
        <v>0</v>
      </c>
      <c r="D18" s="27">
        <f t="shared" si="2"/>
        <v>0</v>
      </c>
      <c r="E18" s="27">
        <f>D26*G18/1000</f>
        <v>2426.3118000000004</v>
      </c>
      <c r="F18" s="32">
        <f t="shared" si="0"/>
        <v>-2426.3118000000004</v>
      </c>
      <c r="G18" s="73">
        <v>2.7</v>
      </c>
      <c r="H18" s="24">
        <v>0.99</v>
      </c>
      <c r="I18" s="77"/>
      <c r="N18" s="37">
        <f>2360*1.034</f>
        <v>2440.2400000000002</v>
      </c>
      <c r="O18" s="37" t="s">
        <v>31</v>
      </c>
      <c r="P18" s="30"/>
      <c r="Q18" s="30"/>
      <c r="R18" s="30"/>
      <c r="S18" s="30"/>
      <c r="T18" s="30"/>
      <c r="U18" s="30"/>
      <c r="V18" s="30"/>
      <c r="W18" s="30"/>
    </row>
    <row r="19" spans="1:23" ht="18" x14ac:dyDescent="0.35">
      <c r="A19" s="39">
        <v>12</v>
      </c>
      <c r="B19" s="40" t="s">
        <v>32</v>
      </c>
      <c r="C19" s="41">
        <v>13223</v>
      </c>
      <c r="D19" s="42">
        <f>C19*H19</f>
        <v>13090.77</v>
      </c>
      <c r="E19" s="43">
        <f>D26*G19/1000</f>
        <v>11412.6518</v>
      </c>
      <c r="F19" s="44">
        <f t="shared" si="0"/>
        <v>1678.1182000000008</v>
      </c>
      <c r="G19" s="76">
        <v>12.7</v>
      </c>
      <c r="H19" s="45">
        <v>0.99</v>
      </c>
      <c r="I19" s="77"/>
      <c r="N19" s="30"/>
      <c r="O19" s="46">
        <f>11213837+1781697</f>
        <v>12995534</v>
      </c>
      <c r="P19" s="30" t="s">
        <v>33</v>
      </c>
      <c r="Q19" s="30"/>
      <c r="R19" s="30"/>
      <c r="S19" s="30"/>
      <c r="T19" s="30"/>
      <c r="U19" s="30"/>
      <c r="V19" s="30"/>
      <c r="W19" s="30"/>
    </row>
    <row r="20" spans="1:23" ht="18" x14ac:dyDescent="0.35">
      <c r="A20" s="82" t="s">
        <v>34</v>
      </c>
      <c r="B20" s="82"/>
      <c r="C20" s="47"/>
      <c r="D20" s="47"/>
      <c r="E20" s="48"/>
      <c r="F20" s="48"/>
      <c r="G20" s="49"/>
    </row>
    <row r="21" spans="1:23" ht="15.6" x14ac:dyDescent="0.3">
      <c r="A21" s="83" t="s">
        <v>35</v>
      </c>
      <c r="B21" s="83"/>
      <c r="C21" s="83"/>
      <c r="D21" s="83"/>
      <c r="E21" s="83"/>
      <c r="F21" s="83"/>
      <c r="G21" s="83"/>
      <c r="H21" s="83"/>
      <c r="I21" s="51"/>
      <c r="J21" s="51"/>
    </row>
    <row r="22" spans="1:23" ht="15.6" x14ac:dyDescent="0.3">
      <c r="A22" s="52" t="s">
        <v>36</v>
      </c>
      <c r="B22" s="52"/>
      <c r="C22" s="52"/>
      <c r="D22" s="52"/>
      <c r="E22" s="52"/>
      <c r="F22" s="52"/>
      <c r="G22" s="52"/>
      <c r="H22" s="52"/>
      <c r="I22" s="51"/>
      <c r="J22" s="51"/>
    </row>
    <row r="23" spans="1:23" ht="15.6" x14ac:dyDescent="0.3">
      <c r="A23" s="52" t="s">
        <v>37</v>
      </c>
      <c r="B23" s="51"/>
      <c r="C23" s="52"/>
      <c r="D23" s="53"/>
      <c r="E23" s="54"/>
      <c r="F23" s="52"/>
      <c r="G23" s="51"/>
      <c r="H23" s="51"/>
      <c r="I23" s="51"/>
      <c r="J23" s="51"/>
    </row>
    <row r="24" spans="1:23" ht="15.6" x14ac:dyDescent="0.3">
      <c r="A24" s="52" t="s">
        <v>38</v>
      </c>
      <c r="B24" s="52"/>
      <c r="C24" s="52"/>
      <c r="D24" s="53"/>
      <c r="E24" s="54"/>
      <c r="F24" s="52"/>
      <c r="G24" s="51"/>
      <c r="H24" s="51"/>
      <c r="I24" s="51"/>
      <c r="J24" s="51"/>
    </row>
    <row r="25" spans="1:23" ht="15.6" x14ac:dyDescent="0.3">
      <c r="A25" s="52" t="s">
        <v>39</v>
      </c>
      <c r="B25" s="52"/>
      <c r="C25" s="52"/>
      <c r="D25" s="53"/>
      <c r="E25" s="54"/>
      <c r="F25" s="52"/>
      <c r="G25" s="51"/>
      <c r="H25" s="51"/>
      <c r="I25" s="51"/>
      <c r="J25" s="51"/>
    </row>
    <row r="26" spans="1:23" ht="15.6" x14ac:dyDescent="0.3">
      <c r="A26" s="52" t="s">
        <v>40</v>
      </c>
      <c r="B26" s="52"/>
      <c r="C26" s="52"/>
      <c r="D26" s="55">
        <v>898634</v>
      </c>
      <c r="E26" s="54" t="s">
        <v>41</v>
      </c>
      <c r="F26" s="52"/>
      <c r="G26" s="51"/>
      <c r="H26" s="51"/>
      <c r="I26" s="51"/>
      <c r="J26" s="51"/>
    </row>
    <row r="27" spans="1:23" ht="15.45" customHeight="1" x14ac:dyDescent="0.3">
      <c r="A27" s="80" t="s">
        <v>42</v>
      </c>
      <c r="B27" s="80"/>
      <c r="C27" s="80"/>
      <c r="D27" s="80"/>
      <c r="E27" s="80"/>
      <c r="F27" s="80"/>
      <c r="G27" s="80"/>
      <c r="H27" s="80"/>
      <c r="I27" s="56"/>
      <c r="J27" s="56"/>
    </row>
    <row r="28" spans="1:23" ht="15.6" x14ac:dyDescent="0.3">
      <c r="A28" s="50" t="s">
        <v>43</v>
      </c>
      <c r="B28" s="52"/>
      <c r="C28" s="52"/>
      <c r="D28" s="57"/>
      <c r="E28" s="51"/>
      <c r="F28" s="51"/>
      <c r="G28" s="58"/>
      <c r="H28" s="58"/>
      <c r="I28" s="51"/>
      <c r="J28" s="51"/>
    </row>
    <row r="29" spans="1:23" ht="15.6" x14ac:dyDescent="0.3">
      <c r="A29" s="51" t="s">
        <v>44</v>
      </c>
      <c r="B29" s="51"/>
      <c r="C29" s="51"/>
      <c r="D29" s="51"/>
      <c r="E29" s="51"/>
      <c r="F29" s="51"/>
      <c r="G29" s="51"/>
      <c r="H29" s="51"/>
      <c r="I29" s="51"/>
      <c r="J29" s="51"/>
    </row>
    <row r="30" spans="1:23" ht="15.6" x14ac:dyDescent="0.3">
      <c r="G30" s="84" t="s">
        <v>46</v>
      </c>
      <c r="H30" s="84"/>
    </row>
    <row r="31" spans="1:23" ht="15.6" x14ac:dyDescent="0.3">
      <c r="G31" s="84" t="s">
        <v>0</v>
      </c>
      <c r="H31" s="84"/>
    </row>
    <row r="48" spans="2:2" x14ac:dyDescent="0.3">
      <c r="B48" s="9"/>
    </row>
    <row r="49" spans="2:2" x14ac:dyDescent="0.3">
      <c r="B49" s="9"/>
    </row>
    <row r="50" spans="2:2" x14ac:dyDescent="0.3">
      <c r="B50" s="9"/>
    </row>
    <row r="51" spans="2:2" x14ac:dyDescent="0.3">
      <c r="B51" s="9"/>
    </row>
    <row r="52" spans="2:2" x14ac:dyDescent="0.3">
      <c r="B52" s="9"/>
    </row>
    <row r="53" spans="2:2" x14ac:dyDescent="0.3">
      <c r="B53" s="9"/>
    </row>
    <row r="54" spans="2:2" x14ac:dyDescent="0.3">
      <c r="B54" s="9"/>
    </row>
    <row r="55" spans="2:2" x14ac:dyDescent="0.3">
      <c r="B55" s="9"/>
    </row>
    <row r="56" spans="2:2" x14ac:dyDescent="0.3">
      <c r="B56" s="9"/>
    </row>
  </sheetData>
  <sheetProtection password="DF07" sheet="1" formatCells="0" formatColumns="0" formatRows="0" insertColumns="0" insertRows="0" insertHyperlinks="0" deleteColumns="0" deleteRows="0" sort="0" autoFilter="0" pivotTables="0"/>
  <mergeCells count="7">
    <mergeCell ref="G30:H30"/>
    <mergeCell ref="G31:H31"/>
    <mergeCell ref="A27:H27"/>
    <mergeCell ref="A1:H1"/>
    <mergeCell ref="A2:H2"/>
    <mergeCell ref="A20:B20"/>
    <mergeCell ref="A21:H21"/>
  </mergeCells>
  <printOptions horizontalCentered="1"/>
  <pageMargins left="0.39370078740157483" right="0.39370078740157483" top="0.78740157480314965" bottom="0.39370078740157483" header="0.31496062992125984" footer="0.31496062992125984"/>
  <pageSetup paperSize="14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KETERSEDIAAN 2023</vt:lpstr>
      <vt:lpstr>'KETERSEDIAAN 2023'!Print_Area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Dini Farida</dc:creator>
  <cp:lastModifiedBy>hp</cp:lastModifiedBy>
  <cp:lastPrinted>2023-10-24T02:00:46Z</cp:lastPrinted>
  <dcterms:created xsi:type="dcterms:W3CDTF">2023-09-08T04:12:37Z</dcterms:created>
  <dcterms:modified xsi:type="dcterms:W3CDTF">2023-10-24T02:01:43Z</dcterms:modified>
</cp:coreProperties>
</file>