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2\DESK OPEN DATA 2022\DESK 2022\KB\"/>
    </mc:Choice>
  </mc:AlternateContent>
  <bookViews>
    <workbookView xWindow="0" yWindow="0" windowWidth="20460" windowHeight="7680"/>
  </bookViews>
  <sheets>
    <sheet name="Peserta KB Aktiv" sheetId="5" r:id="rId1"/>
  </sheets>
  <calcPr calcId="152511"/>
</workbook>
</file>

<file path=xl/calcChain.xml><?xml version="1.0" encoding="utf-8"?>
<calcChain xmlns="http://schemas.openxmlformats.org/spreadsheetml/2006/main">
  <c r="U64" i="5" l="1"/>
  <c r="U71" i="5" l="1"/>
  <c r="U73" i="5" s="1"/>
  <c r="U74" i="5" s="1"/>
  <c r="V75" i="5" s="1"/>
  <c r="U66" i="5" l="1"/>
  <c r="U67" i="5" l="1"/>
  <c r="V68" i="5" s="1"/>
  <c r="Q96" i="5" l="1"/>
  <c r="C96" i="5"/>
  <c r="P19" i="5" l="1"/>
  <c r="E19" i="5"/>
  <c r="K8" i="5" l="1"/>
  <c r="K9" i="5"/>
  <c r="K10" i="5"/>
  <c r="K11" i="5"/>
  <c r="K12" i="5"/>
  <c r="K13" i="5"/>
  <c r="K14" i="5"/>
  <c r="K15" i="5"/>
  <c r="K16" i="5"/>
  <c r="K17" i="5"/>
  <c r="K18" i="5"/>
  <c r="K7" i="5"/>
  <c r="Q8" i="5" l="1"/>
  <c r="C8" i="5" s="1"/>
  <c r="L8" i="5" s="1"/>
  <c r="Q9" i="5"/>
  <c r="C9" i="5" s="1"/>
  <c r="L9" i="5" s="1"/>
  <c r="Q10" i="5"/>
  <c r="C10" i="5" s="1"/>
  <c r="L10" i="5" s="1"/>
  <c r="Q11" i="5"/>
  <c r="C11" i="5" s="1"/>
  <c r="L11" i="5" s="1"/>
  <c r="Q12" i="5"/>
  <c r="C12" i="5" s="1"/>
  <c r="L12" i="5" s="1"/>
  <c r="Q13" i="5"/>
  <c r="C13" i="5" s="1"/>
  <c r="L13" i="5" s="1"/>
  <c r="Q14" i="5"/>
  <c r="C14" i="5" s="1"/>
  <c r="L14" i="5" s="1"/>
  <c r="Q15" i="5"/>
  <c r="C15" i="5" s="1"/>
  <c r="L15" i="5" s="1"/>
  <c r="Q16" i="5"/>
  <c r="C16" i="5" s="1"/>
  <c r="L16" i="5" s="1"/>
  <c r="Q17" i="5"/>
  <c r="C17" i="5" s="1"/>
  <c r="L17" i="5" s="1"/>
  <c r="Q18" i="5"/>
  <c r="C18" i="5" s="1"/>
  <c r="L18" i="5" s="1"/>
  <c r="Q7" i="5"/>
  <c r="C7" i="5" l="1"/>
  <c r="Q19" i="5"/>
  <c r="L7" i="5" l="1"/>
  <c r="C19" i="5"/>
  <c r="F19" i="5" l="1"/>
  <c r="O19" i="5"/>
  <c r="M66" i="5" s="1"/>
  <c r="O66" i="5" s="1"/>
  <c r="P66" i="5" s="1"/>
  <c r="N19" i="5"/>
  <c r="M19" i="5"/>
  <c r="J19" i="5"/>
  <c r="I19" i="5"/>
  <c r="H19" i="5"/>
  <c r="G19" i="5"/>
  <c r="D19" i="5"/>
  <c r="K19" i="5"/>
  <c r="C20" i="5" s="1"/>
  <c r="M68" i="5" l="1"/>
  <c r="O68" i="5" s="1"/>
  <c r="P68" i="5" s="1"/>
  <c r="Q20" i="5"/>
  <c r="L19" i="5" l="1"/>
</calcChain>
</file>

<file path=xl/sharedStrings.xml><?xml version="1.0" encoding="utf-8"?>
<sst xmlns="http://schemas.openxmlformats.org/spreadsheetml/2006/main" count="53" uniqueCount="51">
  <si>
    <t>KABUPATEN : SUKOHARJO</t>
  </si>
  <si>
    <t>NO</t>
  </si>
  <si>
    <t>KECAMATAN</t>
  </si>
  <si>
    <t>PUS</t>
  </si>
  <si>
    <t>PESERTA KB</t>
  </si>
  <si>
    <t>IUD</t>
  </si>
  <si>
    <t>MOP</t>
  </si>
  <si>
    <t>MOW</t>
  </si>
  <si>
    <t>IMP</t>
  </si>
  <si>
    <t>STK</t>
  </si>
  <si>
    <t>KONDOM</t>
  </si>
  <si>
    <t>JUMLAH</t>
  </si>
  <si>
    <t>%</t>
  </si>
  <si>
    <t>HAMIL</t>
  </si>
  <si>
    <t>BUKAN PESERTA KB</t>
  </si>
  <si>
    <t>IAS</t>
  </si>
  <si>
    <t>IAT</t>
  </si>
  <si>
    <t>TIAL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</si>
  <si>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</si>
  <si>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</si>
  <si>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</si>
  <si>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</si>
  <si>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</si>
  <si>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</si>
  <si>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</si>
  <si>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</si>
  <si>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</si>
  <si>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 xml:space="preserve">GATAK </t>
  </si>
  <si>
    <t>KARTASURA</t>
  </si>
  <si>
    <t>BAKI</t>
  </si>
  <si>
    <t>PIL</t>
  </si>
  <si>
    <t>PESERTA KB AKTIF</t>
  </si>
  <si>
    <t>Mengetahui,</t>
  </si>
  <si>
    <t>Kasi  Daduk, Data dan Info Keluarga</t>
  </si>
  <si>
    <t>Kabid P3P</t>
  </si>
  <si>
    <t>WISNU MARTANTO, SE., M.Si.</t>
  </si>
  <si>
    <t>BUDI SANTASA, S.Sos., M.Si.</t>
  </si>
  <si>
    <t xml:space="preserve">Pembina </t>
  </si>
  <si>
    <t>NIP. 19781213 200501 1 008</t>
  </si>
  <si>
    <t>NIP. 19631012 199203 1 015</t>
  </si>
  <si>
    <t>Sukoharjo, 20 Pebruari 2019</t>
  </si>
  <si>
    <t>DO 2020</t>
  </si>
  <si>
    <t>DO 2019</t>
  </si>
  <si>
    <t>unmeedned 2021</t>
  </si>
  <si>
    <t>mkjp</t>
  </si>
  <si>
    <t xml:space="preserve">Mengetahui Kepala Bidang </t>
  </si>
  <si>
    <t xml:space="preserve">PENGENDALIAN PPENDUDUK, </t>
  </si>
  <si>
    <t>PENYULUHAN DAN PENGGERAKAN</t>
  </si>
  <si>
    <t>Ir. HARTAWAN TRI WIBAWA, M.SI</t>
  </si>
  <si>
    <t>NIP. 19680616 1995031002</t>
  </si>
  <si>
    <t>TAHUN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</si>
</sst>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2"/>
      <color theme="0"/>
      <name val="Calibri"/>
      <family val="2"/>
      <charset val="1"/>
      <scheme val="minor"/>
    </font>
    <font>
      <b/>
      <u/>
      <sz val="12"/>
      <color theme="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7" applyNumberFormat="0" applyAlignment="0" applyProtection="0"/>
    <xf numFmtId="0" fontId="18" fillId="7" borderId="18" applyNumberFormat="0" applyAlignment="0" applyProtection="0"/>
    <xf numFmtId="0" fontId="19" fillId="7" borderId="17" applyNumberFormat="0" applyAlignment="0" applyProtection="0"/>
    <xf numFmtId="0" fontId="20" fillId="0" borderId="19" applyNumberFormat="0" applyFill="0" applyAlignment="0" applyProtection="0"/>
    <xf numFmtId="0" fontId="21" fillId="8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0" fontId="3" fillId="9" borderId="21" applyNumberFormat="0" applyFont="0" applyAlignment="0" applyProtection="0"/>
    <xf numFmtId="0" fontId="26" fillId="0" borderId="0"/>
    <xf numFmtId="0" fontId="2" fillId="9" borderId="2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27" fillId="0" borderId="0"/>
    <xf numFmtId="0" fontId="1" fillId="9" borderId="2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6" fillId="0" borderId="0" xfId="0" applyFont="1"/>
    <xf numFmtId="164" fontId="6" fillId="0" borderId="6" xfId="1" applyFont="1" applyBorder="1"/>
    <xf numFmtId="164" fontId="6" fillId="0" borderId="7" xfId="1" applyFont="1" applyBorder="1"/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1" applyFont="1" applyBorder="1"/>
    <xf numFmtId="164" fontId="6" fillId="2" borderId="5" xfId="1" applyFont="1" applyFill="1" applyBorder="1"/>
    <xf numFmtId="164" fontId="6" fillId="2" borderId="6" xfId="1" applyFont="1" applyFill="1" applyBorder="1"/>
    <xf numFmtId="164" fontId="7" fillId="2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0" fillId="0" borderId="0" xfId="0" applyAlignment="1">
      <alignment vertical="center"/>
    </xf>
    <xf numFmtId="0" fontId="0" fillId="2" borderId="0" xfId="0" applyFill="1"/>
    <xf numFmtId="2" fontId="6" fillId="2" borderId="6" xfId="2" applyNumberFormat="1" applyFont="1" applyFill="1" applyBorder="1"/>
    <xf numFmtId="2" fontId="7" fillId="0" borderId="1" xfId="2" applyNumberFormat="1" applyFont="1" applyFill="1" applyBorder="1"/>
    <xf numFmtId="0" fontId="9" fillId="0" borderId="0" xfId="0" applyFont="1" applyBorder="1"/>
    <xf numFmtId="164" fontId="9" fillId="0" borderId="0" xfId="0" applyNumberFormat="1" applyFont="1" applyBorder="1"/>
    <xf numFmtId="0" fontId="9" fillId="0" borderId="0" xfId="0" applyFont="1"/>
    <xf numFmtId="164" fontId="8" fillId="0" borderId="6" xfId="1" applyFont="1" applyBorder="1"/>
    <xf numFmtId="164" fontId="8" fillId="0" borderId="7" xfId="1" applyFont="1" applyBorder="1"/>
    <xf numFmtId="164" fontId="8" fillId="2" borderId="5" xfId="1" applyFont="1" applyFill="1" applyBorder="1"/>
    <xf numFmtId="164" fontId="8" fillId="2" borderId="7" xfId="1" applyFont="1" applyFill="1" applyBorder="1"/>
    <xf numFmtId="164" fontId="8" fillId="2" borderId="6" xfId="1" applyFont="1" applyFill="1" applyBorder="1"/>
    <xf numFmtId="0" fontId="0" fillId="0" borderId="0" xfId="0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4" fontId="0" fillId="0" borderId="0" xfId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0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4">
    <cellStyle name="20% - Accent1" xfId="20" builtinId="30" customBuiltin="1"/>
    <cellStyle name="20% - Accent1 2" xfId="47"/>
    <cellStyle name="20% - Accent1 3" xfId="62"/>
    <cellStyle name="20% - Accent2" xfId="24" builtinId="34" customBuiltin="1"/>
    <cellStyle name="20% - Accent2 2" xfId="49"/>
    <cellStyle name="20% - Accent2 3" xfId="64"/>
    <cellStyle name="20% - Accent3" xfId="28" builtinId="38" customBuiltin="1"/>
    <cellStyle name="20% - Accent3 2" xfId="51"/>
    <cellStyle name="20% - Accent3 3" xfId="66"/>
    <cellStyle name="20% - Accent4" xfId="32" builtinId="42" customBuiltin="1"/>
    <cellStyle name="20% - Accent4 2" xfId="53"/>
    <cellStyle name="20% - Accent4 3" xfId="68"/>
    <cellStyle name="20% - Accent5" xfId="36" builtinId="46" customBuiltin="1"/>
    <cellStyle name="20% - Accent5 2" xfId="55"/>
    <cellStyle name="20% - Accent5 3" xfId="70"/>
    <cellStyle name="20% - Accent6" xfId="40" builtinId="50" customBuiltin="1"/>
    <cellStyle name="20% - Accent6 2" xfId="57"/>
    <cellStyle name="20% - Accent6 3" xfId="72"/>
    <cellStyle name="40% - Accent1" xfId="21" builtinId="31" customBuiltin="1"/>
    <cellStyle name="40% - Accent1 2" xfId="48"/>
    <cellStyle name="40% - Accent1 3" xfId="63"/>
    <cellStyle name="40% - Accent2" xfId="25" builtinId="35" customBuiltin="1"/>
    <cellStyle name="40% - Accent2 2" xfId="50"/>
    <cellStyle name="40% - Accent2 3" xfId="65"/>
    <cellStyle name="40% - Accent3" xfId="29" builtinId="39" customBuiltin="1"/>
    <cellStyle name="40% - Accent3 2" xfId="52"/>
    <cellStyle name="40% - Accent3 3" xfId="67"/>
    <cellStyle name="40% - Accent4" xfId="33" builtinId="43" customBuiltin="1"/>
    <cellStyle name="40% - Accent4 2" xfId="54"/>
    <cellStyle name="40% - Accent4 3" xfId="69"/>
    <cellStyle name="40% - Accent5" xfId="37" builtinId="47" customBuiltin="1"/>
    <cellStyle name="40% - Accent5 2" xfId="56"/>
    <cellStyle name="40% - Accent5 3" xfId="71"/>
    <cellStyle name="40% - Accent6" xfId="41" builtinId="51" customBuiltin="1"/>
    <cellStyle name="40% - Accent6 2" xfId="58"/>
    <cellStyle name="40% - Accent6 3" xfId="73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/>
    <cellStyle name="Normal 2 2" xfId="59"/>
    <cellStyle name="Normal 3" xfId="43"/>
    <cellStyle name="Normal 4" xfId="60"/>
    <cellStyle name="Note 2" xfId="44"/>
    <cellStyle name="Note 3" xfId="46"/>
    <cellStyle name="Note 4" xfId="61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workbookViewId="0">
      <selection activeCell="M28" sqref="M28"/>
    </sheetView>
  </sheetViews>
  <sheetFormatPr defaultRowHeight="15" x14ac:dyDescent="0.25"/>
  <cols>
    <col min="1" max="1" width="3.42578125" customWidth="1"/>
    <col min="2" max="2" width="13.85546875" bestFit="1" customWidth="1"/>
    <col min="3" max="6" width="9.28515625" customWidth="1"/>
    <col min="7" max="7" width="10.28515625" customWidth="1"/>
    <col min="8" max="9" width="9.28515625" customWidth="1"/>
    <col min="10" max="10" width="8.42578125" customWidth="1"/>
    <col min="11" max="11" width="9.28515625" customWidth="1"/>
    <col min="12" max="12" width="6.85546875" customWidth="1"/>
    <col min="13" max="14" width="8" bestFit="1" customWidth="1"/>
    <col min="15" max="15" width="9.28515625" customWidth="1"/>
    <col min="16" max="16" width="8" bestFit="1" customWidth="1"/>
    <col min="17" max="17" width="9.28515625" customWidth="1"/>
  </cols>
  <sheetData>
    <row r="1" spans="1:17" ht="15.75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 x14ac:dyDescent="0.25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38" t="s">
        <v>1</v>
      </c>
      <c r="B5" s="38" t="s">
        <v>2</v>
      </c>
      <c r="C5" s="38" t="s">
        <v>3</v>
      </c>
      <c r="D5" s="44" t="s">
        <v>4</v>
      </c>
      <c r="E5" s="44"/>
      <c r="F5" s="44"/>
      <c r="G5" s="44"/>
      <c r="H5" s="44"/>
      <c r="I5" s="44"/>
      <c r="J5" s="44"/>
      <c r="K5" s="44"/>
      <c r="L5" s="44"/>
      <c r="M5" s="45" t="s">
        <v>14</v>
      </c>
      <c r="N5" s="46"/>
      <c r="O5" s="46"/>
      <c r="P5" s="46"/>
      <c r="Q5" s="47"/>
    </row>
    <row r="6" spans="1:17" ht="15.75" x14ac:dyDescent="0.25">
      <c r="A6" s="39"/>
      <c r="B6" s="39"/>
      <c r="C6" s="39"/>
      <c r="D6" s="4" t="s">
        <v>5</v>
      </c>
      <c r="E6" s="4" t="s">
        <v>7</v>
      </c>
      <c r="F6" s="4" t="s">
        <v>6</v>
      </c>
      <c r="G6" s="4" t="s">
        <v>10</v>
      </c>
      <c r="H6" s="4" t="s">
        <v>8</v>
      </c>
      <c r="I6" s="4" t="s">
        <v>9</v>
      </c>
      <c r="J6" s="4" t="s">
        <v>30</v>
      </c>
      <c r="K6" s="4" t="s">
        <v>11</v>
      </c>
      <c r="L6" s="4" t="s">
        <v>12</v>
      </c>
      <c r="M6" s="4" t="s">
        <v>13</v>
      </c>
      <c r="N6" s="4" t="s">
        <v>15</v>
      </c>
      <c r="O6" s="4" t="s">
        <v>16</v>
      </c>
      <c r="P6" s="4" t="s">
        <v>17</v>
      </c>
      <c r="Q6" s="4" t="s">
        <v>11</v>
      </c>
    </row>
    <row r="7" spans="1:17" s="17" customFormat="1" ht="15.75" x14ac:dyDescent="0.25">
      <c r="A7" s="10">
        <v>1</v>
      </c>
      <c r="B7" s="13" t="s">
        <v>18</v>
      </c>
      <c r="C7" s="7">
        <f>K7+Q7</f>
        <v>9052</v>
      </c>
      <c r="D7" s="25">
        <v>644</v>
      </c>
      <c r="E7" s="25">
        <v>443</v>
      </c>
      <c r="F7" s="25">
        <v>23</v>
      </c>
      <c r="G7" s="25">
        <v>151</v>
      </c>
      <c r="H7" s="25">
        <v>1198</v>
      </c>
      <c r="I7" s="25">
        <v>2435</v>
      </c>
      <c r="J7" s="25">
        <v>537</v>
      </c>
      <c r="K7" s="27">
        <f>SUM(D7:J7)</f>
        <v>5431</v>
      </c>
      <c r="L7" s="18">
        <f>K7/C7*100</f>
        <v>59.9977905435263</v>
      </c>
      <c r="M7" s="7">
        <v>415</v>
      </c>
      <c r="N7" s="7">
        <v>1914</v>
      </c>
      <c r="O7" s="7">
        <v>740</v>
      </c>
      <c r="P7" s="8">
        <v>552</v>
      </c>
      <c r="Q7" s="8">
        <f>SUM(M7:P7)</f>
        <v>3621</v>
      </c>
    </row>
    <row r="8" spans="1:17" s="17" customFormat="1" ht="15.75" x14ac:dyDescent="0.25">
      <c r="A8" s="11">
        <v>2</v>
      </c>
      <c r="B8" s="14" t="s">
        <v>19</v>
      </c>
      <c r="C8" s="7">
        <f t="shared" ref="C8:C18" si="0">K8+Q8</f>
        <v>4936</v>
      </c>
      <c r="D8" s="27">
        <v>349</v>
      </c>
      <c r="E8" s="27">
        <v>176</v>
      </c>
      <c r="F8" s="27">
        <v>18</v>
      </c>
      <c r="G8" s="27">
        <v>332</v>
      </c>
      <c r="H8" s="27">
        <v>280</v>
      </c>
      <c r="I8" s="27">
        <v>2145</v>
      </c>
      <c r="J8" s="27">
        <v>206</v>
      </c>
      <c r="K8" s="27">
        <f t="shared" ref="K8:K18" si="1">SUM(D8:J8)</f>
        <v>3506</v>
      </c>
      <c r="L8" s="18">
        <f t="shared" ref="L8:L18" si="2">K8/C8*100</f>
        <v>71.029173419773102</v>
      </c>
      <c r="M8" s="8">
        <v>155</v>
      </c>
      <c r="N8" s="8">
        <v>562</v>
      </c>
      <c r="O8" s="8">
        <v>212</v>
      </c>
      <c r="P8" s="8">
        <v>501</v>
      </c>
      <c r="Q8" s="8">
        <f t="shared" ref="Q8:Q18" si="3">SUM(M8:P8)</f>
        <v>1430</v>
      </c>
    </row>
    <row r="9" spans="1:17" s="17" customFormat="1" ht="15.75" x14ac:dyDescent="0.25">
      <c r="A9" s="11">
        <v>3</v>
      </c>
      <c r="B9" s="14" t="s">
        <v>20</v>
      </c>
      <c r="C9" s="7">
        <f t="shared" si="0"/>
        <v>8131</v>
      </c>
      <c r="D9" s="27">
        <v>251</v>
      </c>
      <c r="E9" s="27">
        <v>297</v>
      </c>
      <c r="F9" s="27">
        <v>4</v>
      </c>
      <c r="G9" s="27">
        <v>374</v>
      </c>
      <c r="H9" s="27">
        <v>480</v>
      </c>
      <c r="I9" s="27">
        <v>2968</v>
      </c>
      <c r="J9" s="27">
        <v>589</v>
      </c>
      <c r="K9" s="27">
        <f t="shared" si="1"/>
        <v>4963</v>
      </c>
      <c r="L9" s="18">
        <f t="shared" si="2"/>
        <v>61.038002705694261</v>
      </c>
      <c r="M9" s="8">
        <v>227</v>
      </c>
      <c r="N9" s="8">
        <v>1269</v>
      </c>
      <c r="O9" s="8">
        <v>794</v>
      </c>
      <c r="P9" s="8">
        <v>878</v>
      </c>
      <c r="Q9" s="8">
        <f t="shared" si="3"/>
        <v>3168</v>
      </c>
    </row>
    <row r="10" spans="1:17" s="17" customFormat="1" ht="15.75" x14ac:dyDescent="0.25">
      <c r="A10" s="11">
        <v>4</v>
      </c>
      <c r="B10" s="14" t="s">
        <v>21</v>
      </c>
      <c r="C10" s="7">
        <f t="shared" si="0"/>
        <v>15434</v>
      </c>
      <c r="D10" s="27">
        <v>1073</v>
      </c>
      <c r="E10" s="27">
        <v>579</v>
      </c>
      <c r="F10" s="27">
        <v>18</v>
      </c>
      <c r="G10" s="27">
        <v>340</v>
      </c>
      <c r="H10" s="27">
        <v>624</v>
      </c>
      <c r="I10" s="27">
        <v>3230</v>
      </c>
      <c r="J10" s="27">
        <v>704</v>
      </c>
      <c r="K10" s="27">
        <f t="shared" si="1"/>
        <v>6568</v>
      </c>
      <c r="L10" s="18">
        <f t="shared" si="2"/>
        <v>42.55539717506803</v>
      </c>
      <c r="M10" s="8">
        <v>564</v>
      </c>
      <c r="N10" s="8">
        <v>1926</v>
      </c>
      <c r="O10" s="8">
        <v>2241</v>
      </c>
      <c r="P10" s="8">
        <v>4135</v>
      </c>
      <c r="Q10" s="8">
        <f t="shared" si="3"/>
        <v>8866</v>
      </c>
    </row>
    <row r="11" spans="1:17" s="17" customFormat="1" ht="15.75" x14ac:dyDescent="0.25">
      <c r="A11" s="11">
        <v>5</v>
      </c>
      <c r="B11" s="14" t="s">
        <v>22</v>
      </c>
      <c r="C11" s="7">
        <f t="shared" si="0"/>
        <v>7631</v>
      </c>
      <c r="D11" s="27">
        <v>343</v>
      </c>
      <c r="E11" s="23">
        <v>276</v>
      </c>
      <c r="F11" s="27">
        <v>4</v>
      </c>
      <c r="G11" s="27">
        <v>469</v>
      </c>
      <c r="H11" s="27">
        <v>586</v>
      </c>
      <c r="I11" s="27">
        <v>1925</v>
      </c>
      <c r="J11" s="27">
        <v>603</v>
      </c>
      <c r="K11" s="27">
        <f t="shared" si="1"/>
        <v>4206</v>
      </c>
      <c r="L11" s="18">
        <f t="shared" si="2"/>
        <v>55.117284759533483</v>
      </c>
      <c r="M11" s="8">
        <v>286</v>
      </c>
      <c r="N11" s="8">
        <v>1004</v>
      </c>
      <c r="O11" s="8">
        <v>779</v>
      </c>
      <c r="P11" s="8">
        <v>1356</v>
      </c>
      <c r="Q11" s="8">
        <f t="shared" si="3"/>
        <v>3425</v>
      </c>
    </row>
    <row r="12" spans="1:17" ht="15.75" x14ac:dyDescent="0.25">
      <c r="A12" s="11">
        <v>6</v>
      </c>
      <c r="B12" s="14" t="s">
        <v>23</v>
      </c>
      <c r="C12" s="7">
        <f t="shared" si="0"/>
        <v>9212</v>
      </c>
      <c r="D12" s="23">
        <v>681</v>
      </c>
      <c r="E12" s="23">
        <v>407</v>
      </c>
      <c r="F12" s="27">
        <v>13</v>
      </c>
      <c r="G12" s="23">
        <v>310</v>
      </c>
      <c r="H12" s="23">
        <v>389</v>
      </c>
      <c r="I12" s="23">
        <v>2680</v>
      </c>
      <c r="J12" s="23">
        <v>441</v>
      </c>
      <c r="K12" s="27">
        <f t="shared" si="1"/>
        <v>4921</v>
      </c>
      <c r="L12" s="18">
        <f t="shared" si="2"/>
        <v>53.419452887538</v>
      </c>
      <c r="M12" s="8">
        <v>281</v>
      </c>
      <c r="N12" s="2">
        <v>1277</v>
      </c>
      <c r="O12" s="2">
        <v>1037</v>
      </c>
      <c r="P12" s="8">
        <v>1696</v>
      </c>
      <c r="Q12" s="8">
        <f t="shared" si="3"/>
        <v>4291</v>
      </c>
    </row>
    <row r="13" spans="1:17" ht="15.75" x14ac:dyDescent="0.25">
      <c r="A13" s="11">
        <v>7</v>
      </c>
      <c r="B13" s="14" t="s">
        <v>24</v>
      </c>
      <c r="C13" s="7">
        <f t="shared" si="0"/>
        <v>14831</v>
      </c>
      <c r="D13" s="23">
        <v>1060</v>
      </c>
      <c r="E13" s="23">
        <v>851</v>
      </c>
      <c r="F13" s="27">
        <v>17</v>
      </c>
      <c r="G13" s="23">
        <v>352</v>
      </c>
      <c r="H13" s="23">
        <v>929</v>
      </c>
      <c r="I13" s="23">
        <v>4032</v>
      </c>
      <c r="J13" s="23">
        <v>760</v>
      </c>
      <c r="K13" s="27">
        <f t="shared" si="1"/>
        <v>8001</v>
      </c>
      <c r="L13" s="18">
        <f t="shared" si="2"/>
        <v>53.947812015373209</v>
      </c>
      <c r="M13" s="8">
        <v>613</v>
      </c>
      <c r="N13" s="2">
        <v>1453</v>
      </c>
      <c r="O13" s="2">
        <v>1719</v>
      </c>
      <c r="P13" s="8">
        <v>3045</v>
      </c>
      <c r="Q13" s="8">
        <f t="shared" si="3"/>
        <v>6830</v>
      </c>
    </row>
    <row r="14" spans="1:17" ht="15.75" x14ac:dyDescent="0.25">
      <c r="A14" s="11">
        <v>8</v>
      </c>
      <c r="B14" s="14" t="s">
        <v>25</v>
      </c>
      <c r="C14" s="7">
        <f t="shared" si="0"/>
        <v>15673</v>
      </c>
      <c r="D14" s="23">
        <v>1252</v>
      </c>
      <c r="E14" s="23">
        <v>697</v>
      </c>
      <c r="F14" s="27">
        <v>42</v>
      </c>
      <c r="G14" s="23">
        <v>714</v>
      </c>
      <c r="H14" s="23">
        <v>454</v>
      </c>
      <c r="I14" s="23">
        <v>4322</v>
      </c>
      <c r="J14" s="23">
        <v>919</v>
      </c>
      <c r="K14" s="27">
        <f t="shared" si="1"/>
        <v>8400</v>
      </c>
      <c r="L14" s="18">
        <f t="shared" si="2"/>
        <v>53.595355069227338</v>
      </c>
      <c r="M14" s="8">
        <v>484</v>
      </c>
      <c r="N14" s="2">
        <v>1893</v>
      </c>
      <c r="O14" s="2">
        <v>1899</v>
      </c>
      <c r="P14" s="8">
        <v>2997</v>
      </c>
      <c r="Q14" s="8">
        <f t="shared" si="3"/>
        <v>7273</v>
      </c>
    </row>
    <row r="15" spans="1:17" ht="15.75" x14ac:dyDescent="0.25">
      <c r="A15" s="11">
        <v>9</v>
      </c>
      <c r="B15" s="14" t="s">
        <v>26</v>
      </c>
      <c r="C15" s="7">
        <f t="shared" si="0"/>
        <v>21066</v>
      </c>
      <c r="D15" s="23">
        <v>2027</v>
      </c>
      <c r="E15" s="27">
        <v>938</v>
      </c>
      <c r="F15" s="27">
        <v>47</v>
      </c>
      <c r="G15" s="23">
        <v>653</v>
      </c>
      <c r="H15" s="23">
        <v>763</v>
      </c>
      <c r="I15" s="23">
        <v>6675</v>
      </c>
      <c r="J15" s="27">
        <v>1494</v>
      </c>
      <c r="K15" s="27">
        <f t="shared" si="1"/>
        <v>12597</v>
      </c>
      <c r="L15" s="18">
        <f t="shared" si="2"/>
        <v>59.797778410709199</v>
      </c>
      <c r="M15" s="8">
        <v>1655</v>
      </c>
      <c r="N15" s="2">
        <v>3011</v>
      </c>
      <c r="O15" s="2">
        <v>2304</v>
      </c>
      <c r="P15" s="8">
        <v>1499</v>
      </c>
      <c r="Q15" s="8">
        <f t="shared" si="3"/>
        <v>8469</v>
      </c>
    </row>
    <row r="16" spans="1:17" s="17" customFormat="1" ht="15.75" x14ac:dyDescent="0.25">
      <c r="A16" s="11">
        <v>10</v>
      </c>
      <c r="B16" s="14" t="s">
        <v>29</v>
      </c>
      <c r="C16" s="7">
        <f t="shared" si="0"/>
        <v>11408</v>
      </c>
      <c r="D16" s="27">
        <v>492</v>
      </c>
      <c r="E16" s="23">
        <v>368</v>
      </c>
      <c r="F16" s="27">
        <v>14</v>
      </c>
      <c r="G16" s="27">
        <v>483</v>
      </c>
      <c r="H16" s="27">
        <v>303</v>
      </c>
      <c r="I16" s="27">
        <v>4673</v>
      </c>
      <c r="J16" s="27">
        <v>522</v>
      </c>
      <c r="K16" s="27">
        <f t="shared" si="1"/>
        <v>6855</v>
      </c>
      <c r="L16" s="18">
        <f t="shared" si="2"/>
        <v>60.089410939691447</v>
      </c>
      <c r="M16" s="8">
        <v>368</v>
      </c>
      <c r="N16" s="8">
        <v>1704</v>
      </c>
      <c r="O16" s="8">
        <v>1226</v>
      </c>
      <c r="P16" s="8">
        <v>1255</v>
      </c>
      <c r="Q16" s="8">
        <f t="shared" si="3"/>
        <v>4553</v>
      </c>
    </row>
    <row r="17" spans="1:17" ht="15.75" x14ac:dyDescent="0.25">
      <c r="A17" s="11">
        <v>11</v>
      </c>
      <c r="B17" s="14" t="s">
        <v>27</v>
      </c>
      <c r="C17" s="7">
        <f t="shared" si="0"/>
        <v>8266</v>
      </c>
      <c r="D17" s="23">
        <v>534</v>
      </c>
      <c r="E17" s="23">
        <v>322</v>
      </c>
      <c r="F17" s="27">
        <v>23</v>
      </c>
      <c r="G17" s="23">
        <v>304</v>
      </c>
      <c r="H17" s="23">
        <v>374</v>
      </c>
      <c r="I17" s="23">
        <v>3259</v>
      </c>
      <c r="J17" s="23">
        <v>470</v>
      </c>
      <c r="K17" s="27">
        <f t="shared" si="1"/>
        <v>5286</v>
      </c>
      <c r="L17" s="18">
        <f t="shared" si="2"/>
        <v>63.94870554076941</v>
      </c>
      <c r="M17" s="8">
        <v>207</v>
      </c>
      <c r="N17" s="2">
        <v>976</v>
      </c>
      <c r="O17" s="2">
        <v>820</v>
      </c>
      <c r="P17" s="8">
        <v>977</v>
      </c>
      <c r="Q17" s="8">
        <f t="shared" si="3"/>
        <v>2980</v>
      </c>
    </row>
    <row r="18" spans="1:17" ht="15.75" x14ac:dyDescent="0.25">
      <c r="A18" s="12">
        <v>12</v>
      </c>
      <c r="B18" s="15" t="s">
        <v>28</v>
      </c>
      <c r="C18" s="7">
        <f t="shared" si="0"/>
        <v>17453</v>
      </c>
      <c r="D18" s="24">
        <v>1699</v>
      </c>
      <c r="E18" s="23">
        <v>665</v>
      </c>
      <c r="F18" s="26">
        <v>25</v>
      </c>
      <c r="G18" s="24">
        <v>534</v>
      </c>
      <c r="H18" s="24">
        <v>180</v>
      </c>
      <c r="I18" s="24">
        <v>3472</v>
      </c>
      <c r="J18" s="24">
        <v>851</v>
      </c>
      <c r="K18" s="27">
        <f t="shared" si="1"/>
        <v>7426</v>
      </c>
      <c r="L18" s="18">
        <f t="shared" si="2"/>
        <v>42.54855898699364</v>
      </c>
      <c r="M18" s="3">
        <v>560</v>
      </c>
      <c r="N18" s="3">
        <v>2333</v>
      </c>
      <c r="O18" s="3">
        <v>2184</v>
      </c>
      <c r="P18" s="8">
        <v>4950</v>
      </c>
      <c r="Q18" s="8">
        <f t="shared" si="3"/>
        <v>10027</v>
      </c>
    </row>
    <row r="19" spans="1:17" x14ac:dyDescent="0.25">
      <c r="A19" s="42" t="s">
        <v>11</v>
      </c>
      <c r="B19" s="43"/>
      <c r="C19" s="5">
        <f>SUM(C7:C18)</f>
        <v>143093</v>
      </c>
      <c r="D19" s="5">
        <f t="shared" ref="D19:O19" si="4">SUM(D7:D18)</f>
        <v>10405</v>
      </c>
      <c r="E19" s="5">
        <f t="shared" si="4"/>
        <v>6019</v>
      </c>
      <c r="F19" s="9">
        <f>F7+F8+F9+F10+F11+F12+F13+F14+F15+F16+F17+F18</f>
        <v>248</v>
      </c>
      <c r="G19" s="5">
        <f t="shared" si="4"/>
        <v>5016</v>
      </c>
      <c r="H19" s="5">
        <f t="shared" si="4"/>
        <v>6560</v>
      </c>
      <c r="I19" s="5">
        <f t="shared" si="4"/>
        <v>41816</v>
      </c>
      <c r="J19" s="5">
        <f t="shared" si="4"/>
        <v>8096</v>
      </c>
      <c r="K19" s="5">
        <f t="shared" si="4"/>
        <v>78160</v>
      </c>
      <c r="L19" s="19">
        <f>K19/C19*100</f>
        <v>54.621819376209878</v>
      </c>
      <c r="M19" s="5">
        <f t="shared" si="4"/>
        <v>5815</v>
      </c>
      <c r="N19" s="5">
        <f t="shared" si="4"/>
        <v>19322</v>
      </c>
      <c r="O19" s="5">
        <f t="shared" si="4"/>
        <v>15955</v>
      </c>
      <c r="P19" s="5">
        <f>SUM(P7:P18)</f>
        <v>23841</v>
      </c>
      <c r="Q19" s="6">
        <f>SUM(Q7:Q18)</f>
        <v>64933</v>
      </c>
    </row>
    <row r="20" spans="1:17" s="22" customFormat="1" x14ac:dyDescent="0.25">
      <c r="A20" s="20"/>
      <c r="B20" s="20"/>
      <c r="C20" s="21">
        <f>K19+Q19</f>
        <v>143093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>
        <f>O19+P19</f>
        <v>39796</v>
      </c>
    </row>
    <row r="21" spans="1:17" s="22" customFormat="1" x14ac:dyDescent="0.25">
      <c r="A21" s="20"/>
      <c r="B21" s="20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  <row r="22" spans="1:17" s="22" customFormat="1" x14ac:dyDescent="0.25">
      <c r="A22" s="20"/>
      <c r="B22" s="20"/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</row>
    <row r="23" spans="1:17" s="22" customFormat="1" x14ac:dyDescent="0.25">
      <c r="A23" s="20"/>
      <c r="B23" s="20"/>
      <c r="C23" s="2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</row>
    <row r="24" spans="1:17" s="22" customFormat="1" ht="15.75" x14ac:dyDescent="0.25">
      <c r="A24" s="20"/>
      <c r="B24" s="20"/>
      <c r="C24" s="21"/>
      <c r="D24" s="20"/>
      <c r="E24" s="20"/>
      <c r="F24" s="20"/>
      <c r="G24" s="20"/>
      <c r="H24" s="20"/>
      <c r="I24" s="20"/>
      <c r="J24" s="20"/>
      <c r="K24" s="20"/>
      <c r="L24" s="40" t="s">
        <v>45</v>
      </c>
      <c r="M24" s="40"/>
      <c r="N24" s="40"/>
      <c r="O24" s="40"/>
      <c r="P24" s="40"/>
      <c r="Q24" s="21"/>
    </row>
    <row r="25" spans="1:17" s="22" customFormat="1" ht="15.75" x14ac:dyDescent="0.25">
      <c r="A25" s="20"/>
      <c r="B25" s="20"/>
      <c r="C25" s="21"/>
      <c r="D25" s="20"/>
      <c r="E25" s="20"/>
      <c r="F25" s="20"/>
      <c r="G25" s="20"/>
      <c r="H25" s="20"/>
      <c r="I25" s="20"/>
      <c r="J25" s="20"/>
      <c r="K25" s="20"/>
      <c r="L25" s="40" t="s">
        <v>46</v>
      </c>
      <c r="M25" s="40"/>
      <c r="N25" s="40"/>
      <c r="O25" s="40"/>
      <c r="P25" s="40"/>
      <c r="Q25" s="21"/>
    </row>
    <row r="26" spans="1:17" s="22" customFormat="1" ht="15.75" x14ac:dyDescent="0.25">
      <c r="A26" s="20"/>
      <c r="B26" s="20"/>
      <c r="C26" s="21"/>
      <c r="D26" s="20"/>
      <c r="E26" s="20"/>
      <c r="F26" s="20"/>
      <c r="G26" s="20"/>
      <c r="H26" s="20"/>
      <c r="I26" s="20"/>
      <c r="J26" s="20"/>
      <c r="K26" s="20"/>
      <c r="L26" s="40" t="s">
        <v>47</v>
      </c>
      <c r="M26" s="40"/>
      <c r="N26" s="40"/>
      <c r="O26" s="40"/>
      <c r="P26" s="40"/>
      <c r="Q26" s="21"/>
    </row>
    <row r="27" spans="1:17" s="22" customFormat="1" ht="15.75" x14ac:dyDescent="0.25">
      <c r="A27" s="20"/>
      <c r="B27" s="20"/>
      <c r="C27" s="21"/>
      <c r="D27" s="20"/>
      <c r="E27" s="20"/>
      <c r="F27" s="20"/>
      <c r="G27" s="20"/>
      <c r="H27" s="20"/>
      <c r="I27" s="20"/>
      <c r="J27" s="20"/>
      <c r="K27" s="20"/>
      <c r="L27" s="36"/>
      <c r="M27" s="36"/>
      <c r="N27" s="36"/>
      <c r="O27" s="36"/>
      <c r="P27" s="20"/>
      <c r="Q27" s="21"/>
    </row>
    <row r="28" spans="1:17" s="22" customFormat="1" ht="15.75" x14ac:dyDescent="0.25">
      <c r="A28" s="20"/>
      <c r="B28" s="20"/>
      <c r="C28" s="21"/>
      <c r="D28" s="20"/>
      <c r="E28" s="20"/>
      <c r="F28" s="20"/>
      <c r="G28" s="20"/>
      <c r="H28" s="20"/>
      <c r="I28" s="20"/>
      <c r="J28" s="20"/>
      <c r="K28" s="20"/>
      <c r="L28" s="36"/>
      <c r="M28" s="36"/>
      <c r="N28" s="36"/>
      <c r="O28" s="36"/>
      <c r="P28" s="20"/>
      <c r="Q28" s="21"/>
    </row>
    <row r="29" spans="1:17" s="22" customFormat="1" ht="15.75" x14ac:dyDescent="0.25">
      <c r="A29" s="20"/>
      <c r="B29" s="20"/>
      <c r="C29" s="21"/>
      <c r="D29" s="20"/>
      <c r="E29" s="20"/>
      <c r="F29" s="20"/>
      <c r="G29" s="20"/>
      <c r="H29" s="20"/>
      <c r="I29" s="20"/>
      <c r="J29" s="20"/>
      <c r="K29" s="20"/>
      <c r="L29" s="36"/>
      <c r="M29" s="36"/>
      <c r="N29" s="36"/>
      <c r="O29" s="36"/>
      <c r="P29" s="20"/>
      <c r="Q29" s="21"/>
    </row>
    <row r="30" spans="1:17" s="22" customFormat="1" ht="15.75" x14ac:dyDescent="0.25">
      <c r="A30" s="20"/>
      <c r="B30" s="20"/>
      <c r="C30" s="21"/>
      <c r="D30" s="20"/>
      <c r="E30" s="20"/>
      <c r="F30" s="20"/>
      <c r="G30" s="20"/>
      <c r="H30" s="20"/>
      <c r="I30" s="20"/>
      <c r="J30" s="20"/>
      <c r="K30" s="20"/>
      <c r="L30" s="41" t="s">
        <v>48</v>
      </c>
      <c r="M30" s="41"/>
      <c r="N30" s="41"/>
      <c r="O30" s="41"/>
      <c r="P30" s="41"/>
      <c r="Q30" s="21"/>
    </row>
    <row r="31" spans="1:17" s="22" customFormat="1" ht="15.75" x14ac:dyDescent="0.25">
      <c r="A31" s="20"/>
      <c r="B31" s="20"/>
      <c r="C31" s="21"/>
      <c r="D31" s="20"/>
      <c r="E31" s="20"/>
      <c r="F31" s="20"/>
      <c r="G31" s="20"/>
      <c r="H31" s="20"/>
      <c r="I31" s="20"/>
      <c r="J31" s="20"/>
      <c r="K31" s="20"/>
      <c r="L31" s="40" t="s">
        <v>49</v>
      </c>
      <c r="M31" s="40"/>
      <c r="N31" s="40"/>
      <c r="O31" s="40"/>
      <c r="P31" s="40"/>
      <c r="Q31" s="21"/>
    </row>
    <row r="32" spans="1:17" s="22" customFormat="1" x14ac:dyDescent="0.25">
      <c r="A32" s="20"/>
      <c r="B32" s="20"/>
      <c r="C32" s="2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1:17" s="22" customFormat="1" x14ac:dyDescent="0.25">
      <c r="A33" s="20"/>
      <c r="B33" s="20"/>
      <c r="C33" s="2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s="22" customFormat="1" x14ac:dyDescent="0.25">
      <c r="A34" s="20"/>
      <c r="B34" s="20"/>
      <c r="C34" s="2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s="22" customFormat="1" x14ac:dyDescent="0.25">
      <c r="A35" s="20"/>
      <c r="B35" s="20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s="22" customFormat="1" x14ac:dyDescent="0.25">
      <c r="A36" s="20"/>
      <c r="B36" s="20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s="22" customFormat="1" x14ac:dyDescent="0.25">
      <c r="A37" s="20"/>
      <c r="B37" s="20"/>
      <c r="C37" s="2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7" s="22" customFormat="1" x14ac:dyDescent="0.25">
      <c r="A38" s="20"/>
      <c r="B38" s="20"/>
      <c r="C38" s="2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1:17" s="22" customFormat="1" x14ac:dyDescent="0.25">
      <c r="A39" s="20"/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7" s="22" customFormat="1" x14ac:dyDescent="0.25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1:17" s="22" customFormat="1" x14ac:dyDescent="0.25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</row>
    <row r="42" spans="1:17" s="22" customFormat="1" x14ac:dyDescent="0.25">
      <c r="A42" s="20"/>
      <c r="B42" s="20"/>
      <c r="C42" s="2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</row>
    <row r="43" spans="1:17" s="22" customFormat="1" x14ac:dyDescent="0.25">
      <c r="A43" s="20"/>
      <c r="B43" s="20"/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</row>
    <row r="44" spans="1:17" s="22" customFormat="1" x14ac:dyDescent="0.25">
      <c r="A44" s="20"/>
      <c r="B44" s="20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</row>
    <row r="45" spans="1:17" s="22" customFormat="1" x14ac:dyDescent="0.25">
      <c r="A45" s="20"/>
      <c r="B45" s="20"/>
      <c r="C45" s="2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</row>
    <row r="46" spans="1:17" s="22" customFormat="1" x14ac:dyDescent="0.25">
      <c r="A46" s="20"/>
      <c r="B46" s="20"/>
      <c r="C46" s="2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</row>
    <row r="47" spans="1:17" s="22" customFormat="1" x14ac:dyDescent="0.25">
      <c r="A47" s="20"/>
      <c r="B47" s="20"/>
      <c r="C47" s="2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/>
    </row>
    <row r="48" spans="1:17" s="22" customFormat="1" x14ac:dyDescent="0.25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/>
    </row>
    <row r="49" spans="1:22" s="22" customFormat="1" x14ac:dyDescent="0.25">
      <c r="A49" s="20"/>
      <c r="B49" s="20"/>
      <c r="C49" s="2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/>
    </row>
    <row r="50" spans="1:22" s="22" customFormat="1" x14ac:dyDescent="0.25">
      <c r="A50" s="20"/>
      <c r="B50" s="20"/>
      <c r="C50" s="2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/>
    </row>
    <row r="51" spans="1:22" s="22" customFormat="1" x14ac:dyDescent="0.25">
      <c r="A51" s="20"/>
      <c r="B51" s="20"/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/>
    </row>
    <row r="52" spans="1:22" s="22" customFormat="1" x14ac:dyDescent="0.25">
      <c r="A52" s="20"/>
      <c r="B52" s="20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</row>
    <row r="53" spans="1:22" s="22" customFormat="1" x14ac:dyDescent="0.25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/>
    </row>
    <row r="54" spans="1:22" s="22" customFormat="1" x14ac:dyDescent="0.25">
      <c r="A54" s="20"/>
      <c r="B54" s="20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/>
    </row>
    <row r="55" spans="1:22" s="22" customFormat="1" x14ac:dyDescent="0.25">
      <c r="A55" s="20"/>
      <c r="B55" s="20"/>
      <c r="C55" s="2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</row>
    <row r="56" spans="1:22" s="22" customFormat="1" x14ac:dyDescent="0.25">
      <c r="A56" s="20"/>
      <c r="B56" s="20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</row>
    <row r="57" spans="1:22" s="22" customFormat="1" x14ac:dyDescent="0.25">
      <c r="A57" s="20"/>
      <c r="B57" s="20"/>
      <c r="C57" s="2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/>
    </row>
    <row r="58" spans="1:22" s="22" customFormat="1" x14ac:dyDescent="0.25">
      <c r="A58" s="20"/>
      <c r="B58" s="20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</row>
    <row r="59" spans="1:22" s="22" customFormat="1" x14ac:dyDescent="0.25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</row>
    <row r="60" spans="1:22" s="22" customFormat="1" x14ac:dyDescent="0.25">
      <c r="A60" s="20"/>
      <c r="B60" s="20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</row>
    <row r="61" spans="1:22" s="22" customFormat="1" x14ac:dyDescent="0.25">
      <c r="A61" s="20"/>
      <c r="B61" s="20"/>
      <c r="C61" s="2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</row>
    <row r="62" spans="1:22" s="22" customFormat="1" x14ac:dyDescent="0.25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</row>
    <row r="63" spans="1:22" s="16" customFormat="1" ht="18.75" customHeight="1" x14ac:dyDescent="0.25">
      <c r="J63" s="28"/>
      <c r="K63" s="28"/>
      <c r="L63" s="29"/>
    </row>
    <row r="64" spans="1:22" ht="20.25" customHeight="1" x14ac:dyDescent="0.25">
      <c r="E64" s="30"/>
      <c r="L64" s="30"/>
      <c r="M64" s="30"/>
      <c r="N64" s="30"/>
      <c r="S64" t="s">
        <v>41</v>
      </c>
      <c r="U64" s="33">
        <f>96567+15060</f>
        <v>111627</v>
      </c>
      <c r="V64" s="33">
        <v>97260</v>
      </c>
    </row>
    <row r="65" spans="5:22" ht="15.75" x14ac:dyDescent="0.25">
      <c r="E65" s="31"/>
      <c r="L65" s="30"/>
      <c r="M65" s="30"/>
      <c r="N65" s="30"/>
    </row>
    <row r="66" spans="5:22" x14ac:dyDescent="0.25">
      <c r="E66" s="30"/>
      <c r="J66" t="s">
        <v>43</v>
      </c>
      <c r="L66" s="30"/>
      <c r="M66" s="35">
        <f>O19+P19</f>
        <v>39796</v>
      </c>
      <c r="N66" s="30"/>
      <c r="O66">
        <f>M66/C19</f>
        <v>0.27811283570824569</v>
      </c>
      <c r="P66">
        <f>O66*100</f>
        <v>27.811283570824568</v>
      </c>
      <c r="U66" s="34">
        <f>U64-V64</f>
        <v>14367</v>
      </c>
    </row>
    <row r="67" spans="5:22" x14ac:dyDescent="0.25">
      <c r="E67" s="30"/>
      <c r="L67" s="30"/>
      <c r="M67" s="30"/>
      <c r="N67" s="30"/>
      <c r="U67">
        <f>U66/V64</f>
        <v>0.14771745835903763</v>
      </c>
    </row>
    <row r="68" spans="5:22" x14ac:dyDescent="0.25">
      <c r="E68" s="32"/>
      <c r="J68" t="s">
        <v>44</v>
      </c>
      <c r="L68" s="32"/>
      <c r="M68" s="35">
        <f>D19+E19+F19+H19</f>
        <v>23232</v>
      </c>
      <c r="N68" s="30"/>
      <c r="O68">
        <f>M68/C19</f>
        <v>0.16235595032601174</v>
      </c>
      <c r="P68">
        <f>O68*100</f>
        <v>16.235595032601175</v>
      </c>
      <c r="V68">
        <f>U67*100</f>
        <v>14.771745835903763</v>
      </c>
    </row>
    <row r="69" spans="5:22" ht="12" customHeight="1" x14ac:dyDescent="0.25">
      <c r="E69" s="30"/>
      <c r="L69" s="30"/>
      <c r="M69" s="30"/>
      <c r="N69" s="30"/>
    </row>
    <row r="70" spans="5:22" ht="12" customHeight="1" x14ac:dyDescent="0.25">
      <c r="E70" s="30"/>
    </row>
    <row r="71" spans="5:22" x14ac:dyDescent="0.25">
      <c r="S71" t="s">
        <v>42</v>
      </c>
      <c r="U71">
        <f>94790+15689</f>
        <v>110479</v>
      </c>
      <c r="V71">
        <v>96567</v>
      </c>
    </row>
    <row r="73" spans="5:22" x14ac:dyDescent="0.25">
      <c r="U73">
        <f>U71-V71</f>
        <v>13912</v>
      </c>
    </row>
    <row r="74" spans="5:22" x14ac:dyDescent="0.25">
      <c r="U74">
        <f>U73/V71</f>
        <v>0.14406577816438329</v>
      </c>
    </row>
    <row r="75" spans="5:22" x14ac:dyDescent="0.25">
      <c r="V75">
        <f>U74*100</f>
        <v>14.406577816438329</v>
      </c>
    </row>
    <row r="96" spans="1:17" s="22" customFormat="1" x14ac:dyDescent="0.25">
      <c r="A96" s="20"/>
      <c r="B96" s="20"/>
      <c r="C96" s="21">
        <f>K95+Q95</f>
        <v>0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1">
        <f>O95+P95</f>
        <v>0</v>
      </c>
    </row>
    <row r="97" spans="5:14" s="16" customFormat="1" ht="18.75" customHeight="1" x14ac:dyDescent="0.25">
      <c r="J97" s="28"/>
      <c r="K97" s="28"/>
      <c r="L97" s="29" t="s">
        <v>40</v>
      </c>
    </row>
    <row r="98" spans="5:14" ht="20.25" customHeight="1" x14ac:dyDescent="0.25">
      <c r="E98" s="30" t="s">
        <v>32</v>
      </c>
      <c r="L98" s="30" t="s">
        <v>33</v>
      </c>
      <c r="M98" s="30"/>
      <c r="N98" s="30"/>
    </row>
    <row r="99" spans="5:14" ht="15.75" x14ac:dyDescent="0.25">
      <c r="E99" s="31" t="s">
        <v>34</v>
      </c>
      <c r="L99" s="30"/>
      <c r="M99" s="30"/>
      <c r="N99" s="30"/>
    </row>
    <row r="100" spans="5:14" x14ac:dyDescent="0.25">
      <c r="E100" s="30"/>
      <c r="L100" s="30"/>
      <c r="M100" s="30"/>
      <c r="N100" s="30"/>
    </row>
    <row r="101" spans="5:14" x14ac:dyDescent="0.25">
      <c r="E101" s="30"/>
      <c r="L101" s="30"/>
      <c r="M101" s="30"/>
      <c r="N101" s="30"/>
    </row>
    <row r="102" spans="5:14" x14ac:dyDescent="0.25">
      <c r="E102" s="32" t="s">
        <v>35</v>
      </c>
      <c r="L102" s="32" t="s">
        <v>36</v>
      </c>
      <c r="M102" s="30"/>
      <c r="N102" s="30"/>
    </row>
    <row r="103" spans="5:14" ht="12" customHeight="1" x14ac:dyDescent="0.25">
      <c r="E103" s="30" t="s">
        <v>37</v>
      </c>
      <c r="L103" s="30" t="s">
        <v>38</v>
      </c>
      <c r="M103" s="30"/>
      <c r="N103" s="30"/>
    </row>
    <row r="104" spans="5:14" ht="12" customHeight="1" x14ac:dyDescent="0.25">
      <c r="E104" s="30" t="s">
        <v>39</v>
      </c>
    </row>
  </sheetData>
  <mergeCells count="14">
    <mergeCell ref="A19:B19"/>
    <mergeCell ref="A1:Q1"/>
    <mergeCell ref="A2:Q2"/>
    <mergeCell ref="A3:Q3"/>
    <mergeCell ref="A5:A6"/>
    <mergeCell ref="B5:B6"/>
    <mergeCell ref="C5:C6"/>
    <mergeCell ref="D5:L5"/>
    <mergeCell ref="M5:Q5"/>
    <mergeCell ref="L24:P24"/>
    <mergeCell ref="L25:P25"/>
    <mergeCell ref="L26:P26"/>
    <mergeCell ref="L30:P30"/>
    <mergeCell ref="L31:P31"/>
  </mergeCells>
  <printOptions horizontalCentered="1"/>
  <pageMargins left="0.15748031496062992" right="0.98425196850393704" top="0.74803149606299213" bottom="0.74803149606299213" header="0.31496062992125984" footer="0.31496062992125984"/>
  <pageSetup paperSize="5" orientation="landscape" horizontalDpi="4294967294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Peserta KB Aktiv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PC</dc:creator>
  <cp:lastModifiedBy>LENOVO</cp:lastModifiedBy>
  <cp:lastPrinted>2022-03-07T03:16:17Z</cp:lastPrinted>
  <dcterms:created xsi:type="dcterms:W3CDTF">2016-01-26T06:55:35Z</dcterms:created>
  <dcterms:modified xsi:type="dcterms:W3CDTF">2022-04-25T07:00:27Z</dcterms:modified>
</cp:coreProperties>
</file>