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-60" windowWidth="10785" windowHeight="8190"/>
  </bookViews>
  <sheets>
    <sheet name="2023" sheetId="13" r:id="rId1"/>
    <sheet name="2017" sheetId="6" state="hidden" r:id="rId2"/>
  </sheets>
  <definedNames>
    <definedName name="_xlnm.Print_Area" localSheetId="1">'2017'!$A$1:$Q$396</definedName>
  </definedNames>
  <calcPr calcId="144525"/>
</workbook>
</file>

<file path=xl/calcChain.xml><?xml version="1.0" encoding="utf-8"?>
<calcChain xmlns="http://schemas.openxmlformats.org/spreadsheetml/2006/main">
  <c r="P387" i="13" l="1"/>
  <c r="O387" i="13"/>
  <c r="N387" i="13"/>
  <c r="L387" i="13"/>
  <c r="K387" i="13"/>
  <c r="J387" i="13"/>
  <c r="I387" i="13"/>
  <c r="H387" i="13"/>
  <c r="F387" i="13"/>
  <c r="E387" i="13"/>
  <c r="D387" i="13"/>
  <c r="C387" i="13"/>
  <c r="Q386" i="13"/>
  <c r="P386" i="13"/>
  <c r="M386" i="13"/>
  <c r="G386" i="13"/>
  <c r="Q385" i="13"/>
  <c r="P385" i="13"/>
  <c r="M385" i="13"/>
  <c r="G385" i="13"/>
  <c r="Q384" i="13"/>
  <c r="P384" i="13"/>
  <c r="M384" i="13"/>
  <c r="G384" i="13"/>
  <c r="Q383" i="13"/>
  <c r="P383" i="13"/>
  <c r="M383" i="13"/>
  <c r="G383" i="13"/>
  <c r="Q382" i="13"/>
  <c r="P382" i="13"/>
  <c r="M382" i="13"/>
  <c r="G382" i="13"/>
  <c r="Q381" i="13"/>
  <c r="P381" i="13"/>
  <c r="M381" i="13"/>
  <c r="G381" i="13"/>
  <c r="Q380" i="13"/>
  <c r="P380" i="13"/>
  <c r="M380" i="13"/>
  <c r="G380" i="13"/>
  <c r="Q379" i="13"/>
  <c r="P379" i="13"/>
  <c r="M379" i="13"/>
  <c r="G379" i="13"/>
  <c r="Q378" i="13"/>
  <c r="P378" i="13"/>
  <c r="M378" i="13"/>
  <c r="G378" i="13"/>
  <c r="Q377" i="13"/>
  <c r="P377" i="13"/>
  <c r="M377" i="13"/>
  <c r="G377" i="13"/>
  <c r="Q376" i="13"/>
  <c r="P376" i="13"/>
  <c r="M376" i="13"/>
  <c r="G376" i="13"/>
  <c r="Q375" i="13"/>
  <c r="Q387" i="13" s="1"/>
  <c r="P375" i="13"/>
  <c r="M375" i="13"/>
  <c r="M387" i="13" s="1"/>
  <c r="G375" i="13"/>
  <c r="G387" i="13" s="1"/>
  <c r="A368" i="13"/>
  <c r="O359" i="13"/>
  <c r="L359" i="13"/>
  <c r="K359" i="13"/>
  <c r="J359" i="13"/>
  <c r="I359" i="13"/>
  <c r="H359" i="13"/>
  <c r="F359" i="13"/>
  <c r="E359" i="13"/>
  <c r="D359" i="13"/>
  <c r="Q358" i="13"/>
  <c r="P358" i="13"/>
  <c r="M358" i="13"/>
  <c r="G358" i="13"/>
  <c r="Q357" i="13"/>
  <c r="P357" i="13"/>
  <c r="M357" i="13"/>
  <c r="G357" i="13"/>
  <c r="Q356" i="13"/>
  <c r="P356" i="13"/>
  <c r="M356" i="13"/>
  <c r="G356" i="13"/>
  <c r="Q355" i="13"/>
  <c r="P355" i="13"/>
  <c r="M355" i="13"/>
  <c r="G355" i="13"/>
  <c r="Q354" i="13"/>
  <c r="N354" i="13"/>
  <c r="P354" i="13" s="1"/>
  <c r="M354" i="13"/>
  <c r="G354" i="13"/>
  <c r="C354" i="13"/>
  <c r="P353" i="13"/>
  <c r="M353" i="13"/>
  <c r="Q353" i="13" s="1"/>
  <c r="G353" i="13"/>
  <c r="N352" i="13"/>
  <c r="M352" i="13"/>
  <c r="G352" i="13"/>
  <c r="P351" i="13"/>
  <c r="N351" i="13"/>
  <c r="M351" i="13"/>
  <c r="G351" i="13"/>
  <c r="Q351" i="13" s="1"/>
  <c r="N350" i="13"/>
  <c r="P350" i="13" s="1"/>
  <c r="M350" i="13"/>
  <c r="G350" i="13"/>
  <c r="Q350" i="13" s="1"/>
  <c r="P349" i="13"/>
  <c r="M349" i="13"/>
  <c r="G349" i="13"/>
  <c r="Q349" i="13" s="1"/>
  <c r="P348" i="13"/>
  <c r="M348" i="13"/>
  <c r="G348" i="13"/>
  <c r="Q348" i="13" s="1"/>
  <c r="P347" i="13"/>
  <c r="M347" i="13"/>
  <c r="G347" i="13"/>
  <c r="Q347" i="13" s="1"/>
  <c r="P346" i="13"/>
  <c r="M346" i="13"/>
  <c r="G346" i="13"/>
  <c r="Q346" i="13" s="1"/>
  <c r="N345" i="13"/>
  <c r="P345" i="13" s="1"/>
  <c r="M345" i="13"/>
  <c r="M359" i="13" s="1"/>
  <c r="C345" i="13"/>
  <c r="G345" i="13" s="1"/>
  <c r="A338" i="13"/>
  <c r="O329" i="13"/>
  <c r="N329" i="13"/>
  <c r="N18" i="13" s="1"/>
  <c r="M329" i="13"/>
  <c r="L329" i="13"/>
  <c r="K329" i="13"/>
  <c r="J329" i="13"/>
  <c r="J18" i="13" s="1"/>
  <c r="I329" i="13"/>
  <c r="H329" i="13"/>
  <c r="F329" i="13"/>
  <c r="F18" i="13" s="1"/>
  <c r="E329" i="13"/>
  <c r="D329" i="13"/>
  <c r="C329" i="13"/>
  <c r="P328" i="13"/>
  <c r="Q328" i="13" s="1"/>
  <c r="M328" i="13"/>
  <c r="G328" i="13"/>
  <c r="P327" i="13"/>
  <c r="Q327" i="13" s="1"/>
  <c r="M327" i="13"/>
  <c r="G327" i="13"/>
  <c r="P326" i="13"/>
  <c r="Q326" i="13" s="1"/>
  <c r="M326" i="13"/>
  <c r="G326" i="13"/>
  <c r="P325" i="13"/>
  <c r="Q325" i="13" s="1"/>
  <c r="M325" i="13"/>
  <c r="G325" i="13"/>
  <c r="P324" i="13"/>
  <c r="Q324" i="13" s="1"/>
  <c r="M324" i="13"/>
  <c r="G324" i="13"/>
  <c r="P323" i="13"/>
  <c r="Q323" i="13" s="1"/>
  <c r="M323" i="13"/>
  <c r="G323" i="13"/>
  <c r="P322" i="13"/>
  <c r="Q322" i="13" s="1"/>
  <c r="M322" i="13"/>
  <c r="G322" i="13"/>
  <c r="P321" i="13"/>
  <c r="Q321" i="13" s="1"/>
  <c r="M321" i="13"/>
  <c r="G321" i="13"/>
  <c r="P320" i="13"/>
  <c r="Q320" i="13" s="1"/>
  <c r="M320" i="13"/>
  <c r="G320" i="13"/>
  <c r="P319" i="13"/>
  <c r="Q319" i="13" s="1"/>
  <c r="M319" i="13"/>
  <c r="G319" i="13"/>
  <c r="P318" i="13"/>
  <c r="Q318" i="13" s="1"/>
  <c r="M318" i="13"/>
  <c r="G318" i="13"/>
  <c r="P317" i="13"/>
  <c r="Q317" i="13" s="1"/>
  <c r="M317" i="13"/>
  <c r="G317" i="13"/>
  <c r="P316" i="13"/>
  <c r="Q316" i="13" s="1"/>
  <c r="M316" i="13"/>
  <c r="G316" i="13"/>
  <c r="P315" i="13"/>
  <c r="M315" i="13"/>
  <c r="G315" i="13"/>
  <c r="G329" i="13" s="1"/>
  <c r="A308" i="13"/>
  <c r="O299" i="13"/>
  <c r="N299" i="13"/>
  <c r="L299" i="13"/>
  <c r="K299" i="13"/>
  <c r="J299" i="13"/>
  <c r="I299" i="13"/>
  <c r="I17" i="13" s="1"/>
  <c r="H299" i="13"/>
  <c r="F299" i="13"/>
  <c r="D299" i="13"/>
  <c r="C299" i="13"/>
  <c r="P298" i="13"/>
  <c r="Q298" i="13" s="1"/>
  <c r="M298" i="13"/>
  <c r="G298" i="13"/>
  <c r="P297" i="13"/>
  <c r="Q297" i="13" s="1"/>
  <c r="M297" i="13"/>
  <c r="G297" i="13"/>
  <c r="P296" i="13"/>
  <c r="Q296" i="13" s="1"/>
  <c r="M296" i="13"/>
  <c r="G296" i="13"/>
  <c r="Q295" i="13"/>
  <c r="P295" i="13"/>
  <c r="M295" i="13"/>
  <c r="G295" i="13"/>
  <c r="Q294" i="13"/>
  <c r="P294" i="13"/>
  <c r="M294" i="13"/>
  <c r="G294" i="13"/>
  <c r="Q293" i="13"/>
  <c r="P293" i="13"/>
  <c r="M293" i="13"/>
  <c r="G293" i="13"/>
  <c r="Q292" i="13"/>
  <c r="P292" i="13"/>
  <c r="M292" i="13"/>
  <c r="G292" i="13"/>
  <c r="Q291" i="13"/>
  <c r="P291" i="13"/>
  <c r="M291" i="13"/>
  <c r="G291" i="13"/>
  <c r="Q290" i="13"/>
  <c r="P290" i="13"/>
  <c r="M290" i="13"/>
  <c r="G290" i="13"/>
  <c r="Q289" i="13"/>
  <c r="P289" i="13"/>
  <c r="M289" i="13"/>
  <c r="G289" i="13"/>
  <c r="P288" i="13"/>
  <c r="N288" i="13"/>
  <c r="M288" i="13"/>
  <c r="G288" i="13"/>
  <c r="Q288" i="13" s="1"/>
  <c r="E288" i="13"/>
  <c r="E299" i="13" s="1"/>
  <c r="E17" i="13" s="1"/>
  <c r="P287" i="13"/>
  <c r="M287" i="13"/>
  <c r="G287" i="13"/>
  <c r="Q287" i="13" s="1"/>
  <c r="P286" i="13"/>
  <c r="M286" i="13"/>
  <c r="G286" i="13"/>
  <c r="Q286" i="13" s="1"/>
  <c r="P285" i="13"/>
  <c r="P299" i="13" s="1"/>
  <c r="M285" i="13"/>
  <c r="M299" i="13" s="1"/>
  <c r="G285" i="13"/>
  <c r="A278" i="13"/>
  <c r="P271" i="13"/>
  <c r="O271" i="13"/>
  <c r="N271" i="13"/>
  <c r="L271" i="13"/>
  <c r="L16" i="13" s="1"/>
  <c r="K271" i="13"/>
  <c r="J271" i="13"/>
  <c r="I271" i="13"/>
  <c r="H271" i="13"/>
  <c r="H16" i="13" s="1"/>
  <c r="F271" i="13"/>
  <c r="E271" i="13"/>
  <c r="D271" i="13"/>
  <c r="D16" i="13" s="1"/>
  <c r="C271" i="13"/>
  <c r="P270" i="13"/>
  <c r="M270" i="13"/>
  <c r="G270" i="13"/>
  <c r="Q270" i="13" s="1"/>
  <c r="Q269" i="13"/>
  <c r="P269" i="13"/>
  <c r="M269" i="13"/>
  <c r="G269" i="13"/>
  <c r="Q268" i="13"/>
  <c r="P268" i="13"/>
  <c r="M268" i="13"/>
  <c r="G268" i="13"/>
  <c r="Q267" i="13"/>
  <c r="P267" i="13"/>
  <c r="M267" i="13"/>
  <c r="G267" i="13"/>
  <c r="Q266" i="13"/>
  <c r="P266" i="13"/>
  <c r="M266" i="13"/>
  <c r="G266" i="13"/>
  <c r="Q265" i="13"/>
  <c r="P265" i="13"/>
  <c r="M265" i="13"/>
  <c r="G265" i="13"/>
  <c r="Q264" i="13"/>
  <c r="P264" i="13"/>
  <c r="M264" i="13"/>
  <c r="G264" i="13"/>
  <c r="Q263" i="13"/>
  <c r="P263" i="13"/>
  <c r="M263" i="13"/>
  <c r="G263" i="13"/>
  <c r="Q262" i="13"/>
  <c r="P262" i="13"/>
  <c r="M262" i="13"/>
  <c r="G262" i="13"/>
  <c r="Q261" i="13"/>
  <c r="P261" i="13"/>
  <c r="M261" i="13"/>
  <c r="G261" i="13"/>
  <c r="Q260" i="13"/>
  <c r="P260" i="13"/>
  <c r="M260" i="13"/>
  <c r="G260" i="13"/>
  <c r="Q259" i="13"/>
  <c r="P259" i="13"/>
  <c r="M259" i="13"/>
  <c r="G259" i="13"/>
  <c r="Q258" i="13"/>
  <c r="P258" i="13"/>
  <c r="M258" i="13"/>
  <c r="G258" i="13"/>
  <c r="Q257" i="13"/>
  <c r="P257" i="13"/>
  <c r="M257" i="13"/>
  <c r="G257" i="13"/>
  <c r="Q256" i="13"/>
  <c r="Q271" i="13" s="1"/>
  <c r="P256" i="13"/>
  <c r="M256" i="13"/>
  <c r="M271" i="13" s="1"/>
  <c r="G256" i="13"/>
  <c r="G271" i="13" s="1"/>
  <c r="A249" i="13"/>
  <c r="P240" i="13"/>
  <c r="O240" i="13"/>
  <c r="O15" i="13" s="1"/>
  <c r="N240" i="13"/>
  <c r="L240" i="13"/>
  <c r="K240" i="13"/>
  <c r="K15" i="13" s="1"/>
  <c r="J240" i="13"/>
  <c r="I240" i="13"/>
  <c r="H240" i="13"/>
  <c r="F240" i="13"/>
  <c r="E240" i="13"/>
  <c r="D240" i="13"/>
  <c r="C240" i="13"/>
  <c r="C15" i="13" s="1"/>
  <c r="P239" i="13"/>
  <c r="M239" i="13"/>
  <c r="Q239" i="13" s="1"/>
  <c r="G239" i="13"/>
  <c r="P238" i="13"/>
  <c r="M238" i="13"/>
  <c r="Q238" i="13" s="1"/>
  <c r="G238" i="13"/>
  <c r="P237" i="13"/>
  <c r="M237" i="13"/>
  <c r="Q237" i="13" s="1"/>
  <c r="G237" i="13"/>
  <c r="P236" i="13"/>
  <c r="M236" i="13"/>
  <c r="Q236" i="13" s="1"/>
  <c r="G236" i="13"/>
  <c r="P235" i="13"/>
  <c r="M235" i="13"/>
  <c r="Q235" i="13" s="1"/>
  <c r="G235" i="13"/>
  <c r="P234" i="13"/>
  <c r="M234" i="13"/>
  <c r="Q234" i="13" s="1"/>
  <c r="G234" i="13"/>
  <c r="P233" i="13"/>
  <c r="M233" i="13"/>
  <c r="Q233" i="13" s="1"/>
  <c r="G233" i="13"/>
  <c r="P232" i="13"/>
  <c r="M232" i="13"/>
  <c r="Q232" i="13" s="1"/>
  <c r="G232" i="13"/>
  <c r="P231" i="13"/>
  <c r="M231" i="13"/>
  <c r="Q231" i="13" s="1"/>
  <c r="G231" i="13"/>
  <c r="P230" i="13"/>
  <c r="M230" i="13"/>
  <c r="Q230" i="13" s="1"/>
  <c r="G230" i="13"/>
  <c r="P229" i="13"/>
  <c r="M229" i="13"/>
  <c r="Q229" i="13" s="1"/>
  <c r="G229" i="13"/>
  <c r="P228" i="13"/>
  <c r="M228" i="13"/>
  <c r="Q228" i="13" s="1"/>
  <c r="G228" i="13"/>
  <c r="P227" i="13"/>
  <c r="M227" i="13"/>
  <c r="Q227" i="13" s="1"/>
  <c r="G227" i="13"/>
  <c r="P226" i="13"/>
  <c r="M226" i="13"/>
  <c r="Q226" i="13" s="1"/>
  <c r="G226" i="13"/>
  <c r="P225" i="13"/>
  <c r="M225" i="13"/>
  <c r="Q225" i="13" s="1"/>
  <c r="G225" i="13"/>
  <c r="P224" i="13"/>
  <c r="M224" i="13"/>
  <c r="Q224" i="13" s="1"/>
  <c r="G224" i="13"/>
  <c r="P223" i="13"/>
  <c r="M223" i="13"/>
  <c r="M240" i="13" s="1"/>
  <c r="G223" i="13"/>
  <c r="G240" i="13" s="1"/>
  <c r="A216" i="13"/>
  <c r="P203" i="13"/>
  <c r="O203" i="13"/>
  <c r="N203" i="13"/>
  <c r="N14" i="13" s="1"/>
  <c r="L203" i="13"/>
  <c r="K203" i="13"/>
  <c r="J203" i="13"/>
  <c r="J14" i="13" s="1"/>
  <c r="I203" i="13"/>
  <c r="H203" i="13"/>
  <c r="F203" i="13"/>
  <c r="F14" i="13" s="1"/>
  <c r="E203" i="13"/>
  <c r="D203" i="13"/>
  <c r="C203" i="13"/>
  <c r="Q202" i="13"/>
  <c r="P202" i="13"/>
  <c r="M202" i="13"/>
  <c r="G202" i="13"/>
  <c r="Q201" i="13"/>
  <c r="P201" i="13"/>
  <c r="M201" i="13"/>
  <c r="G201" i="13"/>
  <c r="Q200" i="13"/>
  <c r="P200" i="13"/>
  <c r="M200" i="13"/>
  <c r="G200" i="13"/>
  <c r="Q199" i="13"/>
  <c r="P199" i="13"/>
  <c r="M199" i="13"/>
  <c r="G199" i="13"/>
  <c r="Q198" i="13"/>
  <c r="P198" i="13"/>
  <c r="M198" i="13"/>
  <c r="G198" i="13"/>
  <c r="Q197" i="13"/>
  <c r="P197" i="13"/>
  <c r="M197" i="13"/>
  <c r="G197" i="13"/>
  <c r="Q196" i="13"/>
  <c r="P196" i="13"/>
  <c r="M196" i="13"/>
  <c r="G196" i="13"/>
  <c r="Q195" i="13"/>
  <c r="P195" i="13"/>
  <c r="M195" i="13"/>
  <c r="G195" i="13"/>
  <c r="Q194" i="13"/>
  <c r="P194" i="13"/>
  <c r="M194" i="13"/>
  <c r="G194" i="13"/>
  <c r="Q193" i="13"/>
  <c r="P193" i="13"/>
  <c r="M193" i="13"/>
  <c r="G193" i="13"/>
  <c r="Q192" i="13"/>
  <c r="P192" i="13"/>
  <c r="M192" i="13"/>
  <c r="G192" i="13"/>
  <c r="Q191" i="13"/>
  <c r="P191" i="13"/>
  <c r="M191" i="13"/>
  <c r="G191" i="13"/>
  <c r="Q190" i="13"/>
  <c r="P190" i="13"/>
  <c r="M190" i="13"/>
  <c r="G190" i="13"/>
  <c r="Q189" i="13"/>
  <c r="Q203" i="13" s="1"/>
  <c r="P189" i="13"/>
  <c r="M189" i="13"/>
  <c r="M203" i="13" s="1"/>
  <c r="G189" i="13"/>
  <c r="G203" i="13" s="1"/>
  <c r="A182" i="13"/>
  <c r="P176" i="13"/>
  <c r="O176" i="13"/>
  <c r="N176" i="13"/>
  <c r="L176" i="13"/>
  <c r="K176" i="13"/>
  <c r="J176" i="13"/>
  <c r="I176" i="13"/>
  <c r="H176" i="13"/>
  <c r="F176" i="13"/>
  <c r="E176" i="13"/>
  <c r="D176" i="13"/>
  <c r="C176" i="13"/>
  <c r="M175" i="13"/>
  <c r="G175" i="13"/>
  <c r="Q175" i="13" s="1"/>
  <c r="M174" i="13"/>
  <c r="Q174" i="13" s="1"/>
  <c r="G174" i="13"/>
  <c r="Q173" i="13"/>
  <c r="M173" i="13"/>
  <c r="G173" i="13"/>
  <c r="M172" i="13"/>
  <c r="G172" i="13"/>
  <c r="Q172" i="13" s="1"/>
  <c r="M171" i="13"/>
  <c r="G171" i="13"/>
  <c r="Q171" i="13" s="1"/>
  <c r="Q170" i="13"/>
  <c r="M170" i="13"/>
  <c r="G170" i="13"/>
  <c r="M169" i="13"/>
  <c r="Q169" i="13" s="1"/>
  <c r="G169" i="13"/>
  <c r="M168" i="13"/>
  <c r="G168" i="13"/>
  <c r="Q167" i="13"/>
  <c r="M167" i="13"/>
  <c r="G167" i="13"/>
  <c r="M166" i="13"/>
  <c r="Q166" i="13" s="1"/>
  <c r="G166" i="13"/>
  <c r="M165" i="13"/>
  <c r="G165" i="13"/>
  <c r="Q165" i="13" s="1"/>
  <c r="M164" i="13"/>
  <c r="G164" i="13"/>
  <c r="Q164" i="13" s="1"/>
  <c r="Q163" i="13"/>
  <c r="M163" i="13"/>
  <c r="G163" i="13"/>
  <c r="Q162" i="13"/>
  <c r="M162" i="13"/>
  <c r="G162" i="13"/>
  <c r="M161" i="13"/>
  <c r="G161" i="13"/>
  <c r="Q161" i="13" s="1"/>
  <c r="M160" i="13"/>
  <c r="M176" i="13" s="1"/>
  <c r="G160" i="13"/>
  <c r="A153" i="13"/>
  <c r="P144" i="13"/>
  <c r="O144" i="13"/>
  <c r="N144" i="13"/>
  <c r="L144" i="13"/>
  <c r="L12" i="13" s="1"/>
  <c r="K144" i="13"/>
  <c r="J144" i="13"/>
  <c r="I144" i="13"/>
  <c r="H144" i="13"/>
  <c r="H12" i="13" s="1"/>
  <c r="F144" i="13"/>
  <c r="E144" i="13"/>
  <c r="D144" i="13"/>
  <c r="D12" i="13" s="1"/>
  <c r="C144" i="13"/>
  <c r="Q143" i="13"/>
  <c r="P143" i="13"/>
  <c r="M143" i="13"/>
  <c r="G143" i="13"/>
  <c r="Q142" i="13"/>
  <c r="P142" i="13"/>
  <c r="M142" i="13"/>
  <c r="G142" i="13"/>
  <c r="Q141" i="13"/>
  <c r="P141" i="13"/>
  <c r="M141" i="13"/>
  <c r="G141" i="13"/>
  <c r="Q140" i="13"/>
  <c r="P140" i="13"/>
  <c r="M140" i="13"/>
  <c r="G140" i="13"/>
  <c r="Q139" i="13"/>
  <c r="P139" i="13"/>
  <c r="M139" i="13"/>
  <c r="G139" i="13"/>
  <c r="Q138" i="13"/>
  <c r="P138" i="13"/>
  <c r="M138" i="13"/>
  <c r="G138" i="13"/>
  <c r="Q137" i="13"/>
  <c r="P137" i="13"/>
  <c r="M137" i="13"/>
  <c r="G137" i="13"/>
  <c r="Q136" i="13"/>
  <c r="P136" i="13"/>
  <c r="M136" i="13"/>
  <c r="G136" i="13"/>
  <c r="Q135" i="13"/>
  <c r="P135" i="13"/>
  <c r="M135" i="13"/>
  <c r="G135" i="13"/>
  <c r="Q134" i="13"/>
  <c r="P134" i="13"/>
  <c r="M134" i="13"/>
  <c r="G134" i="13"/>
  <c r="Q133" i="13"/>
  <c r="P133" i="13"/>
  <c r="M133" i="13"/>
  <c r="G133" i="13"/>
  <c r="Q132" i="13"/>
  <c r="P132" i="13"/>
  <c r="M132" i="13"/>
  <c r="G132" i="13"/>
  <c r="Q131" i="13"/>
  <c r="P131" i="13"/>
  <c r="M131" i="13"/>
  <c r="G131" i="13"/>
  <c r="Q130" i="13"/>
  <c r="Q144" i="13" s="1"/>
  <c r="P130" i="13"/>
  <c r="M130" i="13"/>
  <c r="M144" i="13" s="1"/>
  <c r="G130" i="13"/>
  <c r="G144" i="13" s="1"/>
  <c r="A123" i="13"/>
  <c r="P112" i="13"/>
  <c r="O112" i="13"/>
  <c r="O11" i="13" s="1"/>
  <c r="N112" i="13"/>
  <c r="L112" i="13"/>
  <c r="L11" i="13" s="1"/>
  <c r="K112" i="13"/>
  <c r="K11" i="13" s="1"/>
  <c r="J112" i="13"/>
  <c r="I112" i="13"/>
  <c r="H112" i="13"/>
  <c r="F112" i="13"/>
  <c r="E112" i="13"/>
  <c r="D112" i="13"/>
  <c r="D11" i="13" s="1"/>
  <c r="C112" i="13"/>
  <c r="C11" i="13" s="1"/>
  <c r="P111" i="13"/>
  <c r="M111" i="13"/>
  <c r="Q111" i="13" s="1"/>
  <c r="G111" i="13"/>
  <c r="P110" i="13"/>
  <c r="M110" i="13"/>
  <c r="Q110" i="13" s="1"/>
  <c r="G110" i="13"/>
  <c r="P109" i="13"/>
  <c r="M109" i="13"/>
  <c r="Q109" i="13" s="1"/>
  <c r="G109" i="13"/>
  <c r="P108" i="13"/>
  <c r="M108" i="13"/>
  <c r="Q108" i="13" s="1"/>
  <c r="G108" i="13"/>
  <c r="P107" i="13"/>
  <c r="M107" i="13"/>
  <c r="Q107" i="13" s="1"/>
  <c r="G107" i="13"/>
  <c r="P106" i="13"/>
  <c r="M106" i="13"/>
  <c r="Q106" i="13" s="1"/>
  <c r="G106" i="13"/>
  <c r="P105" i="13"/>
  <c r="M105" i="13"/>
  <c r="Q105" i="13" s="1"/>
  <c r="G105" i="13"/>
  <c r="P104" i="13"/>
  <c r="M104" i="13"/>
  <c r="Q104" i="13" s="1"/>
  <c r="G104" i="13"/>
  <c r="P103" i="13"/>
  <c r="M103" i="13"/>
  <c r="Q103" i="13" s="1"/>
  <c r="G103" i="13"/>
  <c r="P102" i="13"/>
  <c r="M102" i="13"/>
  <c r="Q102" i="13" s="1"/>
  <c r="G102" i="13"/>
  <c r="P101" i="13"/>
  <c r="M101" i="13"/>
  <c r="Q101" i="13" s="1"/>
  <c r="G101" i="13"/>
  <c r="P100" i="13"/>
  <c r="M100" i="13"/>
  <c r="M112" i="13" s="1"/>
  <c r="G100" i="13"/>
  <c r="G112" i="13" s="1"/>
  <c r="A93" i="13"/>
  <c r="O82" i="13"/>
  <c r="N82" i="13"/>
  <c r="N10" i="13" s="1"/>
  <c r="L82" i="13"/>
  <c r="K82" i="13"/>
  <c r="J82" i="13"/>
  <c r="J10" i="13" s="1"/>
  <c r="I82" i="13"/>
  <c r="H82" i="13"/>
  <c r="E82" i="13"/>
  <c r="D82" i="13"/>
  <c r="C82" i="13"/>
  <c r="Q81" i="13"/>
  <c r="P81" i="13"/>
  <c r="M81" i="13"/>
  <c r="G81" i="13"/>
  <c r="Q80" i="13"/>
  <c r="P80" i="13"/>
  <c r="M80" i="13"/>
  <c r="G80" i="13"/>
  <c r="Q79" i="13"/>
  <c r="P79" i="13"/>
  <c r="M79" i="13"/>
  <c r="G79" i="13"/>
  <c r="Q78" i="13"/>
  <c r="P78" i="13"/>
  <c r="M78" i="13"/>
  <c r="G78" i="13"/>
  <c r="Q77" i="13"/>
  <c r="P77" i="13"/>
  <c r="M77" i="13"/>
  <c r="G77" i="13"/>
  <c r="P76" i="13"/>
  <c r="M76" i="13"/>
  <c r="F76" i="13"/>
  <c r="G76" i="13" s="1"/>
  <c r="Q76" i="13" s="1"/>
  <c r="P75" i="13"/>
  <c r="M75" i="13"/>
  <c r="G75" i="13"/>
  <c r="F75" i="13"/>
  <c r="P74" i="13"/>
  <c r="M74" i="13"/>
  <c r="Q74" i="13" s="1"/>
  <c r="G74" i="13"/>
  <c r="P73" i="13"/>
  <c r="M73" i="13"/>
  <c r="Q73" i="13" s="1"/>
  <c r="G73" i="13"/>
  <c r="P72" i="13"/>
  <c r="M72" i="13"/>
  <c r="Q72" i="13" s="1"/>
  <c r="G72" i="13"/>
  <c r="P71" i="13"/>
  <c r="M71" i="13"/>
  <c r="Q71" i="13" s="1"/>
  <c r="G71" i="13"/>
  <c r="P70" i="13"/>
  <c r="P82" i="13" s="1"/>
  <c r="M70" i="13"/>
  <c r="G70" i="13"/>
  <c r="A63" i="13"/>
  <c r="N53" i="13"/>
  <c r="N9" i="13" s="1"/>
  <c r="L53" i="13"/>
  <c r="K53" i="13"/>
  <c r="J53" i="13"/>
  <c r="J9" i="13" s="1"/>
  <c r="J21" i="13" s="1"/>
  <c r="I53" i="13"/>
  <c r="I9" i="13" s="1"/>
  <c r="H53" i="13"/>
  <c r="F53" i="13"/>
  <c r="E53" i="13"/>
  <c r="E9" i="13" s="1"/>
  <c r="D53" i="13"/>
  <c r="C53" i="13"/>
  <c r="P52" i="13"/>
  <c r="P53" i="13" s="1"/>
  <c r="O52" i="13"/>
  <c r="M52" i="13"/>
  <c r="G52" i="13"/>
  <c r="Q52" i="13" s="1"/>
  <c r="P51" i="13"/>
  <c r="O51" i="13"/>
  <c r="O53" i="13" s="1"/>
  <c r="O9" i="13" s="1"/>
  <c r="O21" i="13" s="1"/>
  <c r="M51" i="13"/>
  <c r="G51" i="13"/>
  <c r="Q51" i="13" s="1"/>
  <c r="P50" i="13"/>
  <c r="M50" i="13"/>
  <c r="G50" i="13"/>
  <c r="Q50" i="13" s="1"/>
  <c r="P49" i="13"/>
  <c r="M49" i="13"/>
  <c r="G49" i="13"/>
  <c r="Q49" i="13" s="1"/>
  <c r="P48" i="13"/>
  <c r="M48" i="13"/>
  <c r="G48" i="13"/>
  <c r="Q48" i="13" s="1"/>
  <c r="P47" i="13"/>
  <c r="M47" i="13"/>
  <c r="G47" i="13"/>
  <c r="Q47" i="13" s="1"/>
  <c r="P46" i="13"/>
  <c r="M46" i="13"/>
  <c r="G46" i="13"/>
  <c r="Q46" i="13" s="1"/>
  <c r="P45" i="13"/>
  <c r="M45" i="13"/>
  <c r="G45" i="13"/>
  <c r="Q45" i="13" s="1"/>
  <c r="P44" i="13"/>
  <c r="M44" i="13"/>
  <c r="G44" i="13"/>
  <c r="Q44" i="13" s="1"/>
  <c r="P43" i="13"/>
  <c r="M43" i="13"/>
  <c r="G43" i="13"/>
  <c r="Q43" i="13" s="1"/>
  <c r="P42" i="13"/>
  <c r="M42" i="13"/>
  <c r="G42" i="13"/>
  <c r="Q42" i="13" s="1"/>
  <c r="P41" i="13"/>
  <c r="M41" i="13"/>
  <c r="G41" i="13"/>
  <c r="Q41" i="13" s="1"/>
  <c r="P40" i="13"/>
  <c r="M40" i="13"/>
  <c r="M53" i="13" s="1"/>
  <c r="G40" i="13"/>
  <c r="G53" i="13" s="1"/>
  <c r="A33" i="13"/>
  <c r="O20" i="13"/>
  <c r="N20" i="13"/>
  <c r="L20" i="13"/>
  <c r="K20" i="13"/>
  <c r="J20" i="13"/>
  <c r="I20" i="13"/>
  <c r="M20" i="13" s="1"/>
  <c r="H20" i="13"/>
  <c r="F20" i="13"/>
  <c r="E20" i="13"/>
  <c r="D20" i="13"/>
  <c r="C20" i="13"/>
  <c r="G20" i="13" s="1"/>
  <c r="O19" i="13"/>
  <c r="L19" i="13"/>
  <c r="K19" i="13"/>
  <c r="J19" i="13"/>
  <c r="I19" i="13"/>
  <c r="H19" i="13"/>
  <c r="M19" i="13" s="1"/>
  <c r="F19" i="13"/>
  <c r="E19" i="13"/>
  <c r="D19" i="13"/>
  <c r="O18" i="13"/>
  <c r="P18" i="13" s="1"/>
  <c r="L18" i="13"/>
  <c r="K18" i="13"/>
  <c r="I18" i="13"/>
  <c r="H18" i="13"/>
  <c r="M18" i="13" s="1"/>
  <c r="G18" i="13"/>
  <c r="E18" i="13"/>
  <c r="D18" i="13"/>
  <c r="C18" i="13"/>
  <c r="P17" i="13"/>
  <c r="O17" i="13"/>
  <c r="N17" i="13"/>
  <c r="L17" i="13"/>
  <c r="K17" i="13"/>
  <c r="J17" i="13"/>
  <c r="H17" i="13"/>
  <c r="F17" i="13"/>
  <c r="D17" i="13"/>
  <c r="C17" i="13"/>
  <c r="O16" i="13"/>
  <c r="N16" i="13"/>
  <c r="K16" i="13"/>
  <c r="J16" i="13"/>
  <c r="M16" i="13" s="1"/>
  <c r="I16" i="13"/>
  <c r="F16" i="13"/>
  <c r="E16" i="13"/>
  <c r="G16" i="13" s="1"/>
  <c r="C16" i="13"/>
  <c r="N15" i="13"/>
  <c r="P15" i="13" s="1"/>
  <c r="L15" i="13"/>
  <c r="J15" i="13"/>
  <c r="I15" i="13"/>
  <c r="H15" i="13"/>
  <c r="M15" i="13" s="1"/>
  <c r="F15" i="13"/>
  <c r="E15" i="13"/>
  <c r="D15" i="13"/>
  <c r="P14" i="13"/>
  <c r="O14" i="13"/>
  <c r="L14" i="13"/>
  <c r="K14" i="13"/>
  <c r="I14" i="13"/>
  <c r="H14" i="13"/>
  <c r="M14" i="13" s="1"/>
  <c r="E14" i="13"/>
  <c r="D14" i="13"/>
  <c r="C14" i="13"/>
  <c r="G14" i="13" s="1"/>
  <c r="O13" i="13"/>
  <c r="N13" i="13"/>
  <c r="P13" i="13" s="1"/>
  <c r="L13" i="13"/>
  <c r="K13" i="13"/>
  <c r="J13" i="13"/>
  <c r="I13" i="13"/>
  <c r="H13" i="13"/>
  <c r="M13" i="13" s="1"/>
  <c r="F13" i="13"/>
  <c r="E13" i="13"/>
  <c r="D13" i="13"/>
  <c r="C13" i="13"/>
  <c r="G13" i="13" s="1"/>
  <c r="O12" i="13"/>
  <c r="N12" i="13"/>
  <c r="P12" i="13" s="1"/>
  <c r="K12" i="13"/>
  <c r="J12" i="13"/>
  <c r="I12" i="13"/>
  <c r="M12" i="13" s="1"/>
  <c r="F12" i="13"/>
  <c r="E12" i="13"/>
  <c r="C12" i="13"/>
  <c r="G12" i="13" s="1"/>
  <c r="P11" i="13"/>
  <c r="N11" i="13"/>
  <c r="J11" i="13"/>
  <c r="I11" i="13"/>
  <c r="H11" i="13"/>
  <c r="M11" i="13" s="1"/>
  <c r="F11" i="13"/>
  <c r="E11" i="13"/>
  <c r="O10" i="13"/>
  <c r="P10" i="13" s="1"/>
  <c r="L10" i="13"/>
  <c r="K10" i="13"/>
  <c r="I10" i="13"/>
  <c r="H10" i="13"/>
  <c r="M10" i="13" s="1"/>
  <c r="E10" i="13"/>
  <c r="D10" i="13"/>
  <c r="C10" i="13"/>
  <c r="L9" i="13"/>
  <c r="L21" i="13" s="1"/>
  <c r="K9" i="13"/>
  <c r="K21" i="13" s="1"/>
  <c r="H9" i="13"/>
  <c r="F9" i="13"/>
  <c r="D9" i="13"/>
  <c r="C9" i="13"/>
  <c r="G9" i="13" s="1"/>
  <c r="P9" i="13" l="1"/>
  <c r="D21" i="13"/>
  <c r="Q12" i="13"/>
  <c r="Q13" i="13"/>
  <c r="G17" i="13"/>
  <c r="Q14" i="13"/>
  <c r="Q18" i="13"/>
  <c r="H21" i="13"/>
  <c r="Q345" i="13"/>
  <c r="G359" i="13"/>
  <c r="F82" i="13"/>
  <c r="F10" i="13" s="1"/>
  <c r="G10" i="13" s="1"/>
  <c r="Q10" i="13" s="1"/>
  <c r="P20" i="13"/>
  <c r="Q20" i="13" s="1"/>
  <c r="M82" i="13"/>
  <c r="Q75" i="13"/>
  <c r="G82" i="13"/>
  <c r="Q168" i="13"/>
  <c r="P352" i="13"/>
  <c r="N359" i="13"/>
  <c r="N19" i="13" s="1"/>
  <c r="P19" i="13" s="1"/>
  <c r="E21" i="13"/>
  <c r="M17" i="13"/>
  <c r="Q100" i="13"/>
  <c r="Q112" i="13" s="1"/>
  <c r="Q223" i="13"/>
  <c r="Q240" i="13" s="1"/>
  <c r="Q285" i="13"/>
  <c r="Q299" i="13" s="1"/>
  <c r="G299" i="13"/>
  <c r="P329" i="13"/>
  <c r="Q315" i="13"/>
  <c r="Q329" i="13" s="1"/>
  <c r="P359" i="13"/>
  <c r="M9" i="13"/>
  <c r="M21" i="13" s="1"/>
  <c r="P16" i="13"/>
  <c r="Q16" i="13" s="1"/>
  <c r="Q40" i="13"/>
  <c r="Q53" i="13" s="1"/>
  <c r="I21" i="13"/>
  <c r="Q70" i="13"/>
  <c r="Q82" i="13" s="1"/>
  <c r="G11" i="13"/>
  <c r="Q11" i="13" s="1"/>
  <c r="Q160" i="13"/>
  <c r="Q176" i="13" s="1"/>
  <c r="G176" i="13"/>
  <c r="G15" i="13"/>
  <c r="Q15" i="13" s="1"/>
  <c r="Q352" i="13"/>
  <c r="C359" i="13"/>
  <c r="C19" i="13" s="1"/>
  <c r="G19" i="13" s="1"/>
  <c r="Q19" i="13" s="1"/>
  <c r="O387" i="6"/>
  <c r="N387" i="6"/>
  <c r="L387" i="6"/>
  <c r="K387" i="6"/>
  <c r="J387" i="6"/>
  <c r="I387" i="6"/>
  <c r="H387" i="6"/>
  <c r="F387" i="6"/>
  <c r="E387" i="6"/>
  <c r="D387" i="6"/>
  <c r="C387" i="6"/>
  <c r="P386" i="6"/>
  <c r="M386" i="6"/>
  <c r="G386" i="6"/>
  <c r="Q386" i="6" s="1"/>
  <c r="P385" i="6"/>
  <c r="M385" i="6"/>
  <c r="G385" i="6"/>
  <c r="Q385" i="6" s="1"/>
  <c r="P384" i="6"/>
  <c r="M384" i="6"/>
  <c r="G384" i="6"/>
  <c r="Q384" i="6" s="1"/>
  <c r="P383" i="6"/>
  <c r="M383" i="6"/>
  <c r="G383" i="6"/>
  <c r="Q383" i="6" s="1"/>
  <c r="P382" i="6"/>
  <c r="M382" i="6"/>
  <c r="G382" i="6"/>
  <c r="Q382" i="6" s="1"/>
  <c r="P381" i="6"/>
  <c r="M381" i="6"/>
  <c r="G381" i="6"/>
  <c r="Q381" i="6" s="1"/>
  <c r="P380" i="6"/>
  <c r="M380" i="6"/>
  <c r="G380" i="6"/>
  <c r="Q380" i="6" s="1"/>
  <c r="P379" i="6"/>
  <c r="M379" i="6"/>
  <c r="G379" i="6"/>
  <c r="Q379" i="6" s="1"/>
  <c r="P378" i="6"/>
  <c r="M378" i="6"/>
  <c r="G378" i="6"/>
  <c r="Q377" i="6" s="1"/>
  <c r="P377" i="6"/>
  <c r="M377" i="6"/>
  <c r="G377" i="6"/>
  <c r="Q376" i="6"/>
  <c r="P376" i="6"/>
  <c r="M376" i="6"/>
  <c r="G376" i="6"/>
  <c r="Q375" i="6"/>
  <c r="P375" i="6"/>
  <c r="P387" i="6" s="1"/>
  <c r="M375" i="6"/>
  <c r="M387" i="6" s="1"/>
  <c r="G375" i="6"/>
  <c r="O359" i="6"/>
  <c r="N359" i="6"/>
  <c r="L359" i="6"/>
  <c r="K359" i="6"/>
  <c r="J359" i="6"/>
  <c r="I359" i="6"/>
  <c r="H359" i="6"/>
  <c r="F359" i="6"/>
  <c r="E359" i="6"/>
  <c r="D359" i="6"/>
  <c r="C359" i="6"/>
  <c r="P358" i="6"/>
  <c r="M358" i="6"/>
  <c r="Q358" i="6" s="1"/>
  <c r="G358" i="6"/>
  <c r="P357" i="6"/>
  <c r="M357" i="6"/>
  <c r="G357" i="6"/>
  <c r="P356" i="6"/>
  <c r="M356" i="6"/>
  <c r="G356" i="6"/>
  <c r="Q356" i="6" s="1"/>
  <c r="P355" i="6"/>
  <c r="M355" i="6"/>
  <c r="G355" i="6"/>
  <c r="Q355" i="6" s="1"/>
  <c r="P354" i="6"/>
  <c r="M354" i="6"/>
  <c r="G354" i="6"/>
  <c r="Q353" i="6" s="1"/>
  <c r="P353" i="6"/>
  <c r="M353" i="6"/>
  <c r="G353" i="6"/>
  <c r="Q352" i="6"/>
  <c r="P352" i="6"/>
  <c r="M352" i="6"/>
  <c r="G352" i="6"/>
  <c r="Q351" i="6"/>
  <c r="P351" i="6"/>
  <c r="M351" i="6"/>
  <c r="G351" i="6"/>
  <c r="Q350" i="6"/>
  <c r="P350" i="6"/>
  <c r="M350" i="6"/>
  <c r="G350" i="6"/>
  <c r="P349" i="6"/>
  <c r="M349" i="6"/>
  <c r="G349" i="6"/>
  <c r="P348" i="6"/>
  <c r="Q348" i="6" s="1"/>
  <c r="M348" i="6"/>
  <c r="G348" i="6"/>
  <c r="P347" i="6"/>
  <c r="Q347" i="6" s="1"/>
  <c r="M347" i="6"/>
  <c r="G347" i="6"/>
  <c r="P346" i="6"/>
  <c r="Q346" i="6" s="1"/>
  <c r="M346" i="6"/>
  <c r="G346" i="6"/>
  <c r="P345" i="6"/>
  <c r="P359" i="6" s="1"/>
  <c r="M345" i="6"/>
  <c r="G345" i="6"/>
  <c r="P329" i="6"/>
  <c r="O329" i="6"/>
  <c r="N329" i="6"/>
  <c r="L329" i="6"/>
  <c r="K329" i="6"/>
  <c r="J329" i="6"/>
  <c r="I329" i="6"/>
  <c r="H329" i="6"/>
  <c r="F329" i="6"/>
  <c r="E329" i="6"/>
  <c r="D329" i="6"/>
  <c r="C329" i="6"/>
  <c r="P328" i="6"/>
  <c r="M328" i="6"/>
  <c r="G328" i="6"/>
  <c r="Q328" i="6" s="1"/>
  <c r="P327" i="6"/>
  <c r="M327" i="6"/>
  <c r="G327" i="6"/>
  <c r="Q327" i="6" s="1"/>
  <c r="P326" i="6"/>
  <c r="M326" i="6"/>
  <c r="G326" i="6"/>
  <c r="Q326" i="6" s="1"/>
  <c r="P325" i="6"/>
  <c r="M325" i="6"/>
  <c r="G325" i="6"/>
  <c r="Q325" i="6" s="1"/>
  <c r="P324" i="6"/>
  <c r="M324" i="6"/>
  <c r="G324" i="6"/>
  <c r="Q324" i="6" s="1"/>
  <c r="P323" i="6"/>
  <c r="M323" i="6"/>
  <c r="G323" i="6"/>
  <c r="Q323" i="6" s="1"/>
  <c r="P322" i="6"/>
  <c r="M322" i="6"/>
  <c r="G322" i="6"/>
  <c r="Q322" i="6" s="1"/>
  <c r="P321" i="6"/>
  <c r="M321" i="6"/>
  <c r="G321" i="6"/>
  <c r="Q321" i="6" s="1"/>
  <c r="P320" i="6"/>
  <c r="M320" i="6"/>
  <c r="G320" i="6"/>
  <c r="Q320" i="6" s="1"/>
  <c r="P319" i="6"/>
  <c r="M319" i="6"/>
  <c r="G319" i="6"/>
  <c r="Q319" i="6" s="1"/>
  <c r="P318" i="6"/>
  <c r="M318" i="6"/>
  <c r="G318" i="6"/>
  <c r="Q318" i="6" s="1"/>
  <c r="P317" i="6"/>
  <c r="M317" i="6"/>
  <c r="G317" i="6"/>
  <c r="Q317" i="6" s="1"/>
  <c r="P316" i="6"/>
  <c r="M316" i="6"/>
  <c r="G316" i="6"/>
  <c r="Q316" i="6" s="1"/>
  <c r="P315" i="6"/>
  <c r="M315" i="6"/>
  <c r="M329" i="6" s="1"/>
  <c r="G315" i="6"/>
  <c r="G329" i="6" s="1"/>
  <c r="P299" i="6"/>
  <c r="O299" i="6"/>
  <c r="N299" i="6"/>
  <c r="L299" i="6"/>
  <c r="K299" i="6"/>
  <c r="J299" i="6"/>
  <c r="I299" i="6"/>
  <c r="H299" i="6"/>
  <c r="F299" i="6"/>
  <c r="E299" i="6"/>
  <c r="D299" i="6"/>
  <c r="C299" i="6"/>
  <c r="P298" i="6"/>
  <c r="M298" i="6"/>
  <c r="G298" i="6"/>
  <c r="Q298" i="6" s="1"/>
  <c r="P297" i="6"/>
  <c r="M297" i="6"/>
  <c r="G297" i="6"/>
  <c r="Q297" i="6" s="1"/>
  <c r="P296" i="6"/>
  <c r="M296" i="6"/>
  <c r="G296" i="6"/>
  <c r="Q296" i="6" s="1"/>
  <c r="P295" i="6"/>
  <c r="M295" i="6"/>
  <c r="G295" i="6"/>
  <c r="Q295" i="6" s="1"/>
  <c r="P294" i="6"/>
  <c r="M294" i="6"/>
  <c r="G294" i="6"/>
  <c r="Q294" i="6" s="1"/>
  <c r="P293" i="6"/>
  <c r="M293" i="6"/>
  <c r="G293" i="6"/>
  <c r="Q293" i="6" s="1"/>
  <c r="P292" i="6"/>
  <c r="M292" i="6"/>
  <c r="G292" i="6"/>
  <c r="Q292" i="6" s="1"/>
  <c r="P291" i="6"/>
  <c r="M291" i="6"/>
  <c r="G291" i="6"/>
  <c r="Q291" i="6" s="1"/>
  <c r="P290" i="6"/>
  <c r="M290" i="6"/>
  <c r="G290" i="6"/>
  <c r="Q290" i="6" s="1"/>
  <c r="P289" i="6"/>
  <c r="M289" i="6"/>
  <c r="G289" i="6"/>
  <c r="Q289" i="6" s="1"/>
  <c r="P288" i="6"/>
  <c r="M288" i="6"/>
  <c r="G288" i="6"/>
  <c r="Q288" i="6" s="1"/>
  <c r="P287" i="6"/>
  <c r="M287" i="6"/>
  <c r="G287" i="6"/>
  <c r="Q287" i="6" s="1"/>
  <c r="P286" i="6"/>
  <c r="M286" i="6"/>
  <c r="G286" i="6"/>
  <c r="Q286" i="6" s="1"/>
  <c r="P285" i="6"/>
  <c r="M285" i="6"/>
  <c r="M299" i="6" s="1"/>
  <c r="G285" i="6"/>
  <c r="O271" i="6"/>
  <c r="N271" i="6"/>
  <c r="L271" i="6"/>
  <c r="K271" i="6"/>
  <c r="J271" i="6"/>
  <c r="I271" i="6"/>
  <c r="H271" i="6"/>
  <c r="Q17" i="13" l="1"/>
  <c r="G21" i="13"/>
  <c r="Q359" i="13"/>
  <c r="F21" i="13"/>
  <c r="Q9" i="13"/>
  <c r="N21" i="13"/>
  <c r="C21" i="13"/>
  <c r="P21" i="13"/>
  <c r="M359" i="6"/>
  <c r="G387" i="6"/>
  <c r="Q349" i="6"/>
  <c r="Q315" i="6"/>
  <c r="Q329" i="6" s="1"/>
  <c r="Q345" i="6"/>
  <c r="Q285" i="6"/>
  <c r="Q299" i="6" s="1"/>
  <c r="Q354" i="6"/>
  <c r="Q357" i="6"/>
  <c r="G359" i="6"/>
  <c r="Q378" i="6"/>
  <c r="Q387" i="6" s="1"/>
  <c r="G299" i="6"/>
  <c r="F271" i="6"/>
  <c r="E271" i="6"/>
  <c r="D271" i="6"/>
  <c r="C271" i="6"/>
  <c r="P270" i="6"/>
  <c r="M270" i="6"/>
  <c r="Q270" i="6" s="1"/>
  <c r="G270" i="6"/>
  <c r="P269" i="6"/>
  <c r="M269" i="6"/>
  <c r="Q269" i="6" s="1"/>
  <c r="G269" i="6"/>
  <c r="P268" i="6"/>
  <c r="M268" i="6"/>
  <c r="Q268" i="6" s="1"/>
  <c r="G268" i="6"/>
  <c r="P267" i="6"/>
  <c r="M267" i="6"/>
  <c r="Q267" i="6" s="1"/>
  <c r="G267" i="6"/>
  <c r="P266" i="6"/>
  <c r="M266" i="6"/>
  <c r="Q266" i="6" s="1"/>
  <c r="G266" i="6"/>
  <c r="P265" i="6"/>
  <c r="M265" i="6"/>
  <c r="Q265" i="6" s="1"/>
  <c r="G265" i="6"/>
  <c r="P264" i="6"/>
  <c r="M264" i="6"/>
  <c r="Q264" i="6" s="1"/>
  <c r="G264" i="6"/>
  <c r="P263" i="6"/>
  <c r="M263" i="6"/>
  <c r="Q263" i="6" s="1"/>
  <c r="G263" i="6"/>
  <c r="P262" i="6"/>
  <c r="M262" i="6"/>
  <c r="Q262" i="6" s="1"/>
  <c r="G262" i="6"/>
  <c r="P261" i="6"/>
  <c r="M261" i="6"/>
  <c r="Q261" i="6" s="1"/>
  <c r="G261" i="6"/>
  <c r="P260" i="6"/>
  <c r="M260" i="6"/>
  <c r="Q260" i="6" s="1"/>
  <c r="G260" i="6"/>
  <c r="P259" i="6"/>
  <c r="M259" i="6"/>
  <c r="Q259" i="6" s="1"/>
  <c r="G259" i="6"/>
  <c r="P258" i="6"/>
  <c r="M258" i="6"/>
  <c r="Q258" i="6" s="1"/>
  <c r="G258" i="6"/>
  <c r="P257" i="6"/>
  <c r="M257" i="6"/>
  <c r="Q257" i="6" s="1"/>
  <c r="G257" i="6"/>
  <c r="P256" i="6"/>
  <c r="P271" i="6" s="1"/>
  <c r="M256" i="6"/>
  <c r="M271" i="6" s="1"/>
  <c r="G256" i="6"/>
  <c r="G271" i="6" s="1"/>
  <c r="Q21" i="13" l="1"/>
  <c r="Q256" i="6"/>
  <c r="Q271" i="6" s="1"/>
  <c r="Q359" i="6"/>
  <c r="O240" i="6" l="1"/>
  <c r="N240" i="6"/>
  <c r="L240" i="6"/>
  <c r="K240" i="6"/>
  <c r="J240" i="6"/>
  <c r="I240" i="6"/>
  <c r="H240" i="6"/>
  <c r="F240" i="6"/>
  <c r="E240" i="6"/>
  <c r="D240" i="6"/>
  <c r="C240" i="6"/>
  <c r="P239" i="6"/>
  <c r="M239" i="6"/>
  <c r="G239" i="6"/>
  <c r="Q239" i="6" s="1"/>
  <c r="P238" i="6"/>
  <c r="M238" i="6"/>
  <c r="G238" i="6"/>
  <c r="Q237" i="6" s="1"/>
  <c r="P237" i="6"/>
  <c r="M237" i="6"/>
  <c r="G237" i="6"/>
  <c r="Q236" i="6"/>
  <c r="P236" i="6"/>
  <c r="M236" i="6"/>
  <c r="G236" i="6"/>
  <c r="Q235" i="6"/>
  <c r="P235" i="6"/>
  <c r="M235" i="6"/>
  <c r="G235" i="6"/>
  <c r="Q234" i="6"/>
  <c r="P234" i="6"/>
  <c r="M234" i="6"/>
  <c r="G234" i="6"/>
  <c r="P233" i="6"/>
  <c r="M233" i="6"/>
  <c r="G233" i="6"/>
  <c r="P232" i="6"/>
  <c r="Q232" i="6" s="1"/>
  <c r="M232" i="6"/>
  <c r="G232" i="6"/>
  <c r="P231" i="6"/>
  <c r="Q231" i="6" s="1"/>
  <c r="M231" i="6"/>
  <c r="G231" i="6"/>
  <c r="P230" i="6"/>
  <c r="Q230" i="6" s="1"/>
  <c r="M230" i="6"/>
  <c r="G230" i="6"/>
  <c r="P229" i="6"/>
  <c r="M229" i="6"/>
  <c r="G229" i="6"/>
  <c r="P228" i="6"/>
  <c r="M228" i="6"/>
  <c r="Q228" i="6" s="1"/>
  <c r="G228" i="6"/>
  <c r="Q233" i="6" l="1"/>
  <c r="Q229" i="6"/>
  <c r="Q238" i="6"/>
  <c r="P227" i="6"/>
  <c r="Q227" i="6" s="1"/>
  <c r="M227" i="6"/>
  <c r="G227" i="6"/>
  <c r="P226" i="6"/>
  <c r="Q226" i="6" s="1"/>
  <c r="M226" i="6"/>
  <c r="G226" i="6"/>
  <c r="P225" i="6"/>
  <c r="M225" i="6"/>
  <c r="G225" i="6"/>
  <c r="P224" i="6"/>
  <c r="M224" i="6"/>
  <c r="Q224" i="6" s="1"/>
  <c r="G224" i="6"/>
  <c r="P223" i="6"/>
  <c r="P240" i="6" s="1"/>
  <c r="M223" i="6"/>
  <c r="M240" i="6" s="1"/>
  <c r="G223" i="6"/>
  <c r="O203" i="6"/>
  <c r="M203" i="6"/>
  <c r="L203" i="6"/>
  <c r="K203" i="6"/>
  <c r="J203" i="6"/>
  <c r="I203" i="6"/>
  <c r="H203" i="6"/>
  <c r="F203" i="6"/>
  <c r="E203" i="6"/>
  <c r="D203" i="6"/>
  <c r="C203" i="6"/>
  <c r="P202" i="6"/>
  <c r="Q202" i="6" s="1"/>
  <c r="M202" i="6"/>
  <c r="G202" i="6"/>
  <c r="P201" i="6"/>
  <c r="Q201" i="6" s="1"/>
  <c r="M201" i="6"/>
  <c r="G201" i="6"/>
  <c r="P200" i="6"/>
  <c r="Q200" i="6" s="1"/>
  <c r="M200" i="6"/>
  <c r="G200" i="6"/>
  <c r="P199" i="6"/>
  <c r="Q199" i="6" s="1"/>
  <c r="M199" i="6"/>
  <c r="G199" i="6"/>
  <c r="P198" i="6"/>
  <c r="Q198" i="6" s="1"/>
  <c r="M198" i="6"/>
  <c r="G198" i="6"/>
  <c r="P197" i="6"/>
  <c r="Q197" i="6" s="1"/>
  <c r="M197" i="6"/>
  <c r="G197" i="6"/>
  <c r="P196" i="6"/>
  <c r="Q196" i="6" s="1"/>
  <c r="M196" i="6"/>
  <c r="G196" i="6"/>
  <c r="P195" i="6"/>
  <c r="Q195" i="6" s="1"/>
  <c r="M195" i="6"/>
  <c r="G195" i="6"/>
  <c r="P194" i="6"/>
  <c r="Q194" i="6" s="1"/>
  <c r="M194" i="6"/>
  <c r="G194" i="6"/>
  <c r="P193" i="6"/>
  <c r="Q193" i="6" s="1"/>
  <c r="M193" i="6"/>
  <c r="G193" i="6"/>
  <c r="P192" i="6"/>
  <c r="Q192" i="6" s="1"/>
  <c r="M192" i="6"/>
  <c r="G192" i="6"/>
  <c r="P191" i="6"/>
  <c r="Q191" i="6" s="1"/>
  <c r="M191" i="6"/>
  <c r="G191" i="6"/>
  <c r="P190" i="6"/>
  <c r="Q190" i="6" s="1"/>
  <c r="M190" i="6"/>
  <c r="G190" i="6"/>
  <c r="P189" i="6"/>
  <c r="P203" i="6" s="1"/>
  <c r="M189" i="6"/>
  <c r="G189" i="6"/>
  <c r="G203" i="6" s="1"/>
  <c r="O176" i="6"/>
  <c r="N176" i="6"/>
  <c r="L176" i="6"/>
  <c r="K176" i="6"/>
  <c r="J176" i="6"/>
  <c r="I176" i="6"/>
  <c r="H176" i="6"/>
  <c r="F176" i="6"/>
  <c r="E176" i="6"/>
  <c r="D176" i="6"/>
  <c r="C176" i="6"/>
  <c r="P175" i="6"/>
  <c r="M175" i="6"/>
  <c r="Q175" i="6" s="1"/>
  <c r="G175" i="6"/>
  <c r="P174" i="6"/>
  <c r="M174" i="6"/>
  <c r="Q174" i="6" s="1"/>
  <c r="G174" i="6"/>
  <c r="P173" i="6"/>
  <c r="M173" i="6"/>
  <c r="Q173" i="6" s="1"/>
  <c r="G173" i="6"/>
  <c r="P172" i="6"/>
  <c r="M172" i="6"/>
  <c r="Q172" i="6" s="1"/>
  <c r="G172" i="6"/>
  <c r="P171" i="6"/>
  <c r="M171" i="6"/>
  <c r="Q171" i="6" s="1"/>
  <c r="G171" i="6"/>
  <c r="P170" i="6"/>
  <c r="M170" i="6"/>
  <c r="Q170" i="6" s="1"/>
  <c r="G170" i="6"/>
  <c r="P169" i="6"/>
  <c r="M169" i="6"/>
  <c r="Q169" i="6" s="1"/>
  <c r="G169" i="6"/>
  <c r="P168" i="6"/>
  <c r="M168" i="6"/>
  <c r="Q168" i="6" s="1"/>
  <c r="G168" i="6"/>
  <c r="P167" i="6"/>
  <c r="M167" i="6"/>
  <c r="Q167" i="6" s="1"/>
  <c r="G167" i="6"/>
  <c r="P166" i="6"/>
  <c r="M166" i="6"/>
  <c r="Q166" i="6" s="1"/>
  <c r="G166" i="6"/>
  <c r="P165" i="6"/>
  <c r="M165" i="6"/>
  <c r="Q165" i="6" s="1"/>
  <c r="G165" i="6"/>
  <c r="P164" i="6"/>
  <c r="M164" i="6"/>
  <c r="Q164" i="6" s="1"/>
  <c r="G164" i="6"/>
  <c r="P163" i="6"/>
  <c r="M163" i="6"/>
  <c r="Q163" i="6" s="1"/>
  <c r="G163" i="6"/>
  <c r="P162" i="6"/>
  <c r="M162" i="6"/>
  <c r="Q162" i="6" s="1"/>
  <c r="G162" i="6"/>
  <c r="P161" i="6"/>
  <c r="M161" i="6"/>
  <c r="Q161" i="6" s="1"/>
  <c r="G161" i="6"/>
  <c r="P160" i="6"/>
  <c r="P176" i="6" s="1"/>
  <c r="M160" i="6"/>
  <c r="Q160" i="6" s="1"/>
  <c r="G160" i="6"/>
  <c r="G176" i="6" s="1"/>
  <c r="P144" i="6"/>
  <c r="O144" i="6"/>
  <c r="N144" i="6"/>
  <c r="L144" i="6"/>
  <c r="K144" i="6"/>
  <c r="J144" i="6"/>
  <c r="I144" i="6"/>
  <c r="H144" i="6"/>
  <c r="F144" i="6"/>
  <c r="E144" i="6"/>
  <c r="D144" i="6"/>
  <c r="C144" i="6"/>
  <c r="P143" i="6"/>
  <c r="M143" i="6"/>
  <c r="G143" i="6"/>
  <c r="Q143" i="6" s="1"/>
  <c r="P142" i="6"/>
  <c r="M142" i="6"/>
  <c r="G142" i="6"/>
  <c r="Q142" i="6" s="1"/>
  <c r="P141" i="6"/>
  <c r="M141" i="6"/>
  <c r="G141" i="6"/>
  <c r="Q141" i="6" s="1"/>
  <c r="P140" i="6"/>
  <c r="M140" i="6"/>
  <c r="G140" i="6"/>
  <c r="Q140" i="6" s="1"/>
  <c r="P139" i="6"/>
  <c r="M139" i="6"/>
  <c r="G139" i="6"/>
  <c r="Q139" i="6" s="1"/>
  <c r="P138" i="6"/>
  <c r="M138" i="6"/>
  <c r="G138" i="6"/>
  <c r="Q138" i="6" s="1"/>
  <c r="P137" i="6"/>
  <c r="M137" i="6"/>
  <c r="G137" i="6"/>
  <c r="Q137" i="6" s="1"/>
  <c r="P136" i="6"/>
  <c r="M136" i="6"/>
  <c r="G136" i="6"/>
  <c r="Q136" i="6" s="1"/>
  <c r="P135" i="6"/>
  <c r="M135" i="6"/>
  <c r="G135" i="6"/>
  <c r="Q135" i="6" s="1"/>
  <c r="P134" i="6"/>
  <c r="M134" i="6"/>
  <c r="G134" i="6"/>
  <c r="Q134" i="6" s="1"/>
  <c r="P133" i="6"/>
  <c r="M133" i="6"/>
  <c r="G133" i="6"/>
  <c r="Q133" i="6" s="1"/>
  <c r="P132" i="6"/>
  <c r="M132" i="6"/>
  <c r="G132" i="6"/>
  <c r="Q132" i="6" s="1"/>
  <c r="P131" i="6"/>
  <c r="M131" i="6"/>
  <c r="G131" i="6"/>
  <c r="Q131" i="6" s="1"/>
  <c r="P130" i="6"/>
  <c r="M130" i="6"/>
  <c r="M144" i="6" s="1"/>
  <c r="G130" i="6"/>
  <c r="G144" i="6" s="1"/>
  <c r="P112" i="6"/>
  <c r="O112" i="6"/>
  <c r="N112" i="6"/>
  <c r="L112" i="6"/>
  <c r="K112" i="6"/>
  <c r="J112" i="6"/>
  <c r="I112" i="6"/>
  <c r="H112" i="6"/>
  <c r="F112" i="6"/>
  <c r="E112" i="6"/>
  <c r="D112" i="6"/>
  <c r="C112" i="6"/>
  <c r="Q111" i="6"/>
  <c r="P111" i="6"/>
  <c r="M111" i="6"/>
  <c r="G111" i="6"/>
  <c r="Q110" i="6"/>
  <c r="P110" i="6"/>
  <c r="M110" i="6"/>
  <c r="G110" i="6"/>
  <c r="Q109" i="6"/>
  <c r="P109" i="6"/>
  <c r="M109" i="6"/>
  <c r="G109" i="6"/>
  <c r="Q108" i="6"/>
  <c r="P108" i="6"/>
  <c r="M108" i="6"/>
  <c r="G108" i="6"/>
  <c r="Q107" i="6"/>
  <c r="P107" i="6"/>
  <c r="M107" i="6"/>
  <c r="G107" i="6"/>
  <c r="Q106" i="6"/>
  <c r="P106" i="6"/>
  <c r="M106" i="6"/>
  <c r="G106" i="6"/>
  <c r="Q105" i="6"/>
  <c r="P105" i="6"/>
  <c r="M105" i="6"/>
  <c r="G105" i="6"/>
  <c r="Q104" i="6"/>
  <c r="P104" i="6"/>
  <c r="M104" i="6"/>
  <c r="G104" i="6"/>
  <c r="Q103" i="6"/>
  <c r="P103" i="6"/>
  <c r="M103" i="6"/>
  <c r="G103" i="6"/>
  <c r="Q102" i="6"/>
  <c r="P102" i="6"/>
  <c r="M102" i="6"/>
  <c r="G102" i="6"/>
  <c r="Q101" i="6"/>
  <c r="P101" i="6"/>
  <c r="M101" i="6"/>
  <c r="G101" i="6"/>
  <c r="Q100" i="6"/>
  <c r="Q112" i="6" s="1"/>
  <c r="P100" i="6"/>
  <c r="M100" i="6"/>
  <c r="M112" i="6" s="1"/>
  <c r="G100" i="6"/>
  <c r="G112" i="6" s="1"/>
  <c r="O82" i="6"/>
  <c r="N82" i="6"/>
  <c r="M82" i="6"/>
  <c r="L82" i="6"/>
  <c r="K82" i="6"/>
  <c r="J82" i="6"/>
  <c r="I82" i="6"/>
  <c r="H82" i="6"/>
  <c r="F82" i="6"/>
  <c r="E82" i="6"/>
  <c r="D82" i="6"/>
  <c r="C82" i="6"/>
  <c r="P81" i="6"/>
  <c r="Q81" i="6" s="1"/>
  <c r="M81" i="6"/>
  <c r="G81" i="6"/>
  <c r="P80" i="6"/>
  <c r="Q80" i="6" s="1"/>
  <c r="M80" i="6"/>
  <c r="G80" i="6"/>
  <c r="P79" i="6"/>
  <c r="Q79" i="6" s="1"/>
  <c r="M79" i="6"/>
  <c r="G79" i="6"/>
  <c r="P78" i="6"/>
  <c r="Q78" i="6" s="1"/>
  <c r="M78" i="6"/>
  <c r="G78" i="6"/>
  <c r="P77" i="6"/>
  <c r="Q77" i="6" s="1"/>
  <c r="M77" i="6"/>
  <c r="G77" i="6"/>
  <c r="P76" i="6"/>
  <c r="Q76" i="6" s="1"/>
  <c r="M76" i="6"/>
  <c r="G76" i="6"/>
  <c r="P75" i="6"/>
  <c r="Q75" i="6" s="1"/>
  <c r="M75" i="6"/>
  <c r="G75" i="6"/>
  <c r="P74" i="6"/>
  <c r="Q74" i="6" s="1"/>
  <c r="M74" i="6"/>
  <c r="G74" i="6"/>
  <c r="P73" i="6"/>
  <c r="Q73" i="6" s="1"/>
  <c r="M73" i="6"/>
  <c r="G73" i="6"/>
  <c r="P72" i="6"/>
  <c r="Q72" i="6" s="1"/>
  <c r="M72" i="6"/>
  <c r="G72" i="6"/>
  <c r="P71" i="6"/>
  <c r="Q71" i="6" s="1"/>
  <c r="M71" i="6"/>
  <c r="G71" i="6"/>
  <c r="P70" i="6"/>
  <c r="P82" i="6" s="1"/>
  <c r="M70" i="6"/>
  <c r="G70" i="6"/>
  <c r="G82" i="6" s="1"/>
  <c r="Q176" i="6" l="1"/>
  <c r="Q70" i="6"/>
  <c r="Q82" i="6" s="1"/>
  <c r="M176" i="6"/>
  <c r="Q189" i="6"/>
  <c r="Q223" i="6"/>
  <c r="Q225" i="6"/>
  <c r="Q130" i="6"/>
  <c r="Q144" i="6" s="1"/>
  <c r="G240" i="6"/>
  <c r="Q240" i="6" l="1"/>
  <c r="O53" i="6"/>
  <c r="N53" i="6"/>
  <c r="M53" i="6"/>
  <c r="L53" i="6"/>
  <c r="K53" i="6"/>
  <c r="J53" i="6"/>
  <c r="I53" i="6"/>
  <c r="H53" i="6"/>
  <c r="F53" i="6"/>
  <c r="E53" i="6"/>
  <c r="D53" i="6"/>
  <c r="C53" i="6"/>
  <c r="P52" i="6"/>
  <c r="Q52" i="6" s="1"/>
  <c r="M52" i="6"/>
  <c r="G52" i="6"/>
  <c r="P51" i="6"/>
  <c r="Q51" i="6" s="1"/>
  <c r="M51" i="6"/>
  <c r="G51" i="6"/>
  <c r="P50" i="6"/>
  <c r="Q50" i="6" s="1"/>
  <c r="M50" i="6"/>
  <c r="G50" i="6"/>
  <c r="P49" i="6"/>
  <c r="Q49" i="6" s="1"/>
  <c r="M49" i="6"/>
  <c r="G49" i="6"/>
  <c r="P48" i="6"/>
  <c r="Q48" i="6" s="1"/>
  <c r="M48" i="6"/>
  <c r="G48" i="6"/>
  <c r="P47" i="6"/>
  <c r="Q47" i="6" s="1"/>
  <c r="M47" i="6"/>
  <c r="G47" i="6"/>
  <c r="P46" i="6"/>
  <c r="Q46" i="6" s="1"/>
  <c r="M46" i="6"/>
  <c r="G46" i="6"/>
  <c r="P45" i="6"/>
  <c r="Q45" i="6" s="1"/>
  <c r="M45" i="6"/>
  <c r="G45" i="6"/>
  <c r="P44" i="6"/>
  <c r="Q44" i="6" s="1"/>
  <c r="M44" i="6"/>
  <c r="G44" i="6"/>
  <c r="P43" i="6"/>
  <c r="Q43" i="6" s="1"/>
  <c r="M43" i="6"/>
  <c r="G43" i="6"/>
  <c r="P42" i="6"/>
  <c r="Q42" i="6" s="1"/>
  <c r="M42" i="6"/>
  <c r="G42" i="6"/>
  <c r="P41" i="6"/>
  <c r="Q41" i="6" s="1"/>
  <c r="M41" i="6"/>
  <c r="G41" i="6"/>
  <c r="P40" i="6"/>
  <c r="P53" i="6" s="1"/>
  <c r="M40" i="6"/>
  <c r="G40" i="6"/>
  <c r="G53" i="6" s="1"/>
  <c r="Q40" i="6" l="1"/>
  <c r="Q53" i="6" s="1"/>
  <c r="O20" i="6"/>
  <c r="N20" i="6"/>
  <c r="P20" i="6" s="1"/>
  <c r="L20" i="6"/>
  <c r="K20" i="6"/>
  <c r="J20" i="6"/>
  <c r="I20" i="6"/>
  <c r="H20" i="6"/>
  <c r="F20" i="6"/>
  <c r="E20" i="6"/>
  <c r="D20" i="6"/>
  <c r="C20" i="6"/>
  <c r="C21" i="6" s="1"/>
  <c r="O19" i="6"/>
  <c r="N19" i="6"/>
  <c r="P19" i="6" s="1"/>
  <c r="L19" i="6"/>
  <c r="K19" i="6"/>
  <c r="J19" i="6"/>
  <c r="I19" i="6"/>
  <c r="M19" i="6" s="1"/>
  <c r="H19" i="6"/>
  <c r="F19" i="6"/>
  <c r="E19" i="6"/>
  <c r="D19" i="6"/>
  <c r="C19" i="6"/>
  <c r="P18" i="6"/>
  <c r="O18" i="6"/>
  <c r="N18" i="6"/>
  <c r="L18" i="6"/>
  <c r="K18" i="6" s="1"/>
  <c r="J18" i="6"/>
  <c r="I18" i="6"/>
  <c r="H18" i="6"/>
  <c r="M18" i="6" s="1"/>
  <c r="E18" i="6"/>
  <c r="D18" i="6"/>
  <c r="C18" i="6"/>
  <c r="P17" i="6"/>
  <c r="O17" i="6"/>
  <c r="N17" i="6"/>
  <c r="L17" i="6"/>
  <c r="K17" i="6"/>
  <c r="J17" i="6"/>
  <c r="I17" i="6"/>
  <c r="H17" i="6"/>
  <c r="M17" i="6" s="1"/>
  <c r="F17" i="6"/>
  <c r="E17" i="6"/>
  <c r="D17" i="6"/>
  <c r="C17" i="6"/>
  <c r="G17" i="6" s="1"/>
  <c r="P16" i="6"/>
  <c r="O16" i="6"/>
  <c r="N16" i="6" s="1"/>
  <c r="L16" i="6"/>
  <c r="K16" i="6"/>
  <c r="J16" i="6"/>
  <c r="I16" i="6" s="1"/>
  <c r="H16" i="6"/>
  <c r="F16" i="6"/>
  <c r="E16" i="6"/>
  <c r="D16" i="6" s="1"/>
  <c r="G16" i="6" s="1"/>
  <c r="C16" i="6"/>
  <c r="N15" i="6"/>
  <c r="L15" i="6"/>
  <c r="K15" i="6"/>
  <c r="J15" i="6"/>
  <c r="I15" i="6"/>
  <c r="M15" i="6" s="1"/>
  <c r="H15" i="6"/>
  <c r="F15" i="6"/>
  <c r="E15" i="6"/>
  <c r="D15" i="6"/>
  <c r="C15" i="6"/>
  <c r="P14" i="6"/>
  <c r="O14" i="6"/>
  <c r="N14" i="6"/>
  <c r="L14" i="6"/>
  <c r="K14" i="6"/>
  <c r="J14" i="6"/>
  <c r="I14" i="6"/>
  <c r="M14" i="6" s="1"/>
  <c r="H14" i="6"/>
  <c r="F14" i="6"/>
  <c r="E14" i="6"/>
  <c r="D14" i="6"/>
  <c r="C14" i="6"/>
  <c r="O13" i="6"/>
  <c r="N13" i="6" s="1"/>
  <c r="P13" i="6" s="1"/>
  <c r="L13" i="6"/>
  <c r="K13" i="6"/>
  <c r="J13" i="6"/>
  <c r="I13" i="6" s="1"/>
  <c r="H13" i="6"/>
  <c r="M13" i="6" s="1"/>
  <c r="F13" i="6"/>
  <c r="E13" i="6"/>
  <c r="D13" i="6" s="1"/>
  <c r="C13" i="6"/>
  <c r="O12" i="6"/>
  <c r="P12" i="6" s="1"/>
  <c r="N12" i="6"/>
  <c r="K12" i="6"/>
  <c r="J12" i="6"/>
  <c r="I12" i="6"/>
  <c r="H12" i="6" s="1"/>
  <c r="F12" i="6"/>
  <c r="E12" i="6"/>
  <c r="G12" i="6" s="1"/>
  <c r="D12" i="6"/>
  <c r="C12" i="6" s="1"/>
  <c r="P11" i="6"/>
  <c r="O11" i="6"/>
  <c r="N11" i="6" s="1"/>
  <c r="L11" i="6"/>
  <c r="K11" i="6"/>
  <c r="J11" i="6"/>
  <c r="I11" i="6" s="1"/>
  <c r="H11" i="6"/>
  <c r="F11" i="6"/>
  <c r="E11" i="6"/>
  <c r="D11" i="6" s="1"/>
  <c r="G11" i="6" s="1"/>
  <c r="C11" i="6"/>
  <c r="O10" i="6"/>
  <c r="P10" i="6" s="1"/>
  <c r="N10" i="6"/>
  <c r="K10" i="6"/>
  <c r="J10" i="6" s="1"/>
  <c r="I10" i="6"/>
  <c r="H10" i="6" s="1"/>
  <c r="F10" i="6"/>
  <c r="E10" i="6" s="1"/>
  <c r="D10" i="6"/>
  <c r="C10" i="6" s="1"/>
  <c r="G10" i="6" s="1"/>
  <c r="O9" i="6"/>
  <c r="N9" i="6"/>
  <c r="L9" i="6"/>
  <c r="K9" i="6"/>
  <c r="J9" i="6"/>
  <c r="I9" i="6"/>
  <c r="H9" i="6"/>
  <c r="F9" i="6"/>
  <c r="E9" i="6"/>
  <c r="D9" i="6"/>
  <c r="C9" i="6"/>
  <c r="G9" i="6" s="1"/>
  <c r="I21" i="6" l="1"/>
  <c r="M9" i="6"/>
  <c r="Q10" i="6"/>
  <c r="G15" i="6"/>
  <c r="Q16" i="6"/>
  <c r="M20" i="6"/>
  <c r="D21" i="6"/>
  <c r="E21" i="6"/>
  <c r="J21" i="6"/>
  <c r="N21" i="6"/>
  <c r="P9" i="6"/>
  <c r="Q17" i="6"/>
  <c r="O21" i="6"/>
  <c r="M10" i="6"/>
  <c r="M11" i="6"/>
  <c r="Q11" i="6" s="1"/>
  <c r="G13" i="6"/>
  <c r="Q13" i="6" s="1"/>
  <c r="G14" i="6"/>
  <c r="Q14" i="6" s="1"/>
  <c r="M16" i="6"/>
  <c r="G19" i="6"/>
  <c r="Q19" i="6" s="1"/>
  <c r="H21" i="6"/>
  <c r="G20" i="6"/>
  <c r="Q20" i="6" s="1"/>
  <c r="K21" i="6"/>
  <c r="Q9" i="6" l="1"/>
  <c r="L12" i="6" l="1"/>
  <c r="M12" i="6"/>
  <c r="Q12" i="6"/>
  <c r="P15" i="6"/>
  <c r="Q15" i="6"/>
  <c r="F18" i="6"/>
  <c r="G18" i="6"/>
  <c r="Q18" i="6"/>
  <c r="Q21" i="6"/>
  <c r="P21" i="6"/>
  <c r="M21" i="6"/>
  <c r="F21" i="6"/>
  <c r="L21" i="6"/>
  <c r="G21" i="6"/>
</calcChain>
</file>

<file path=xl/sharedStrings.xml><?xml version="1.0" encoding="utf-8"?>
<sst xmlns="http://schemas.openxmlformats.org/spreadsheetml/2006/main" count="1003" uniqueCount="205">
  <si>
    <t>LUAS PENGGUNAAN TANAH BERDASARKAN KENYATAAN</t>
  </si>
  <si>
    <t>KABUPATEN SUKOHARJO</t>
  </si>
  <si>
    <t>NO</t>
  </si>
  <si>
    <t>Lahan Sawah</t>
  </si>
  <si>
    <t>Teknis</t>
  </si>
  <si>
    <t>1/2 Teknis</t>
  </si>
  <si>
    <t>Tadah Hujan</t>
  </si>
  <si>
    <t>Jumlah</t>
  </si>
  <si>
    <t>Lahan Pertanian (Ha)</t>
  </si>
  <si>
    <t>Lahan Pertanian Bukan Sawah</t>
  </si>
  <si>
    <t>Tegal</t>
  </si>
  <si>
    <t>Kolam</t>
  </si>
  <si>
    <t>Hutan Negara</t>
  </si>
  <si>
    <t>Perkebunan/ PTP</t>
  </si>
  <si>
    <t>Hutan Rakyat/ Ditanami Pohon</t>
  </si>
  <si>
    <t>Lain-lain</t>
  </si>
  <si>
    <t>Lahan Bukan Pertanian (Ha)</t>
  </si>
  <si>
    <t>Pekarangan/ Bangunan</t>
  </si>
  <si>
    <t xml:space="preserve">Desa / Kelurahan </t>
  </si>
  <si>
    <t>Seder-  hana</t>
  </si>
  <si>
    <r>
      <t xml:space="preserve">Total Luas Wilayah (Ha) </t>
    </r>
    <r>
      <rPr>
        <i/>
        <sz val="12"/>
        <color theme="1"/>
        <rFont val="Calibri"/>
        <family val="2"/>
        <scheme val="minor"/>
      </rPr>
      <t>(7+13+16)</t>
    </r>
  </si>
  <si>
    <t>Weru</t>
  </si>
  <si>
    <t>Bulu</t>
  </si>
  <si>
    <t>Sukoharjo</t>
  </si>
  <si>
    <t>Tawangsari</t>
  </si>
  <si>
    <t>Nguter</t>
  </si>
  <si>
    <t xml:space="preserve">Bendosari </t>
  </si>
  <si>
    <t>Polokarto</t>
  </si>
  <si>
    <t>Mojolaban</t>
  </si>
  <si>
    <t>Grogol</t>
  </si>
  <si>
    <t>Baki</t>
  </si>
  <si>
    <t>Gatak</t>
  </si>
  <si>
    <t>Kartasura</t>
  </si>
  <si>
    <t>KARANGWUNI</t>
  </si>
  <si>
    <t>KRAJAN</t>
  </si>
  <si>
    <t>JATINGARANG</t>
  </si>
  <si>
    <t>KARANGANYAR</t>
  </si>
  <si>
    <t>ALASOMBO</t>
  </si>
  <si>
    <t>KARANGMOJO</t>
  </si>
  <si>
    <t>WERU</t>
  </si>
  <si>
    <t>KARAKAN</t>
  </si>
  <si>
    <t>KARANGTENGAH</t>
  </si>
  <si>
    <t>GROGOL</t>
  </si>
  <si>
    <t>TEGALSARI</t>
  </si>
  <si>
    <t>TAWANG</t>
  </si>
  <si>
    <t>NGRECO</t>
  </si>
  <si>
    <t>KECAMATAN TAHUN 2016</t>
  </si>
  <si>
    <t>BULU</t>
  </si>
  <si>
    <t>SANGGANG</t>
  </si>
  <si>
    <t>KAMAL</t>
  </si>
  <si>
    <t>GENTAN</t>
  </si>
  <si>
    <t>KEDUNGSONO</t>
  </si>
  <si>
    <t>TIYARAN</t>
  </si>
  <si>
    <t>KUNDEN</t>
  </si>
  <si>
    <t>PURON</t>
  </si>
  <si>
    <t>MALANGAN</t>
  </si>
  <si>
    <t>LENGKING</t>
  </si>
  <si>
    <t>NGASINAN</t>
  </si>
  <si>
    <t>KARANGASEM</t>
  </si>
  <si>
    <t>TAWANGSARI</t>
  </si>
  <si>
    <t>WATUBONANG</t>
  </si>
  <si>
    <t>PUNDUNGREJO</t>
  </si>
  <si>
    <t>LOROG</t>
  </si>
  <si>
    <t>GRAJEGAN</t>
  </si>
  <si>
    <t>KEDUNGJAMBAL</t>
  </si>
  <si>
    <t>PONOWAREN</t>
  </si>
  <si>
    <t>KATEGUHAN</t>
  </si>
  <si>
    <t>DALANGAN</t>
  </si>
  <si>
    <t>POJOK</t>
  </si>
  <si>
    <t>TANGKISAN</t>
  </si>
  <si>
    <t>MAJASTO</t>
  </si>
  <si>
    <t>TAMBAKBOYO</t>
  </si>
  <si>
    <t>SUKOHARJO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</si>
  <si>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</si>
  <si>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</si>
  <si>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</si>
  <si>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</si>
  <si>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</si>
  <si>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</si>
  <si>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</si>
  <si>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</si>
  <si>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</si>
  <si>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</si>
  <si>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</si>
  <si>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</si>
  <si>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</si>
  <si>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>NGUTER</t>
  </si>
  <si>
    <t>LAWU</t>
  </si>
  <si>
    <t>BARAN</t>
  </si>
  <si>
    <t>GUPIT</t>
  </si>
  <si>
    <t>PENGKOL</t>
  </si>
  <si>
    <t>JANGGLENGAN</t>
  </si>
  <si>
    <t>TANJUNGREJO</t>
  </si>
  <si>
    <t>SERUT</t>
  </si>
  <si>
    <t>JURON</t>
  </si>
  <si>
    <t>CELEP</t>
  </si>
  <si>
    <t>PLESAN</t>
  </si>
  <si>
    <t>KEDUNGWINONG</t>
  </si>
  <si>
    <t>DALEMAN</t>
  </si>
  <si>
    <t>KEPUH</t>
  </si>
  <si>
    <t>PONDOK</t>
  </si>
  <si>
    <t>TANJUNG</t>
  </si>
  <si>
    <t>BENDOSARI</t>
  </si>
  <si>
    <t>JAGAN</t>
  </si>
  <si>
    <t>MANISHARJO</t>
  </si>
  <si>
    <t>CABEYAN</t>
  </si>
  <si>
    <t>PUHGOGOR</t>
  </si>
  <si>
    <t>PALUHOMBO</t>
  </si>
  <si>
    <t>MOJOREJO</t>
  </si>
  <si>
    <t>MERTAN</t>
  </si>
  <si>
    <t>MULUR</t>
  </si>
  <si>
    <t>TORIYO</t>
  </si>
  <si>
    <t>JOMBOR</t>
  </si>
  <si>
    <t>SIDOREJO</t>
  </si>
  <si>
    <t>SUGIHAN</t>
  </si>
  <si>
    <t>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</si>
  <si>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</si>
  <si>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</si>
  <si>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</si>
  <si>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</si>
  <si>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</si>
  <si>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</si>
  <si>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</si>
  <si>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</si>
  <si>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</si>
  <si>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</si>
  <si>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</si>
  <si>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</si>
  <si>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</si>
  <si>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</si>
  <si>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MOJOLABAN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</si>
  <si>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</si>
  <si>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</si>
  <si>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</si>
  <si>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</si>
  <si>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</si>
  <si>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</si>
  <si>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</si>
  <si>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</si>
  <si>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</si>
  <si>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</si>
  <si>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</si>
  <si>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</si>
  <si>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</si>
  <si>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PARANGJORO</t>
  </si>
  <si>
    <t>PANDEYAN</t>
  </si>
  <si>
    <t>TELUKAN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</si>
  <si>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</si>
  <si>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</si>
  <si>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</si>
  <si>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</si>
  <si>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</si>
  <si>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</si>
  <si>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</si>
  <si>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</si>
  <si>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</si>
  <si>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</si>
  <si>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</si>
  <si>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</si>
  <si>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</si>
  <si>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</si>
  <si>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</si>
  <si>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</si>
  <si>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</si>
  <si>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</si>
  <si>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</si>
  <si>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</si>
  <si>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</si>
  <si>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</si>
  <si>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</si>
  <si>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</si>
  <si>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</si>
  <si>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</si>
  <si>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</si>
  <si>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</si>
  <si>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</si>
  <si>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</si>
  <si>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</si>
  <si>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</si>
  <si>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</si>
  <si>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</si>
  <si>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</si>
  <si>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</si>
  <si>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KARTASURA</t>
  </si>
  <si>
    <t>NGEMPLAK</t>
  </si>
  <si>
    <t>GUMPANG</t>
  </si>
  <si>
    <t>MAKAMHAJI</t>
  </si>
  <si>
    <t>PABELAN</t>
  </si>
  <si>
    <t>NGADIREJO</t>
  </si>
  <si>
    <t>PUCANGAN</t>
  </si>
  <si>
    <t>KERTONATAN</t>
  </si>
  <si>
    <t>WIROGUNAN</t>
  </si>
  <si>
    <t>NGABEYAN</t>
  </si>
  <si>
    <t>SINGOPURAN</t>
  </si>
  <si>
    <t>GONILAN</t>
  </si>
  <si>
    <t>Dinas Pertanian dan Perikanan Kabupaten Sukoharjo</t>
  </si>
  <si>
    <t>TAHUN 2017</t>
  </si>
  <si>
    <t>…………………………………….. 2017</t>
  </si>
  <si>
    <t>Kepala UPTD Pertanian dan Perikanan</t>
  </si>
  <si>
    <t>Kecamatan ………………………</t>
  </si>
  <si>
    <t>NIP.</t>
  </si>
  <si>
    <t>………………………………..</t>
  </si>
  <si>
    <t>KECAMATAN WERU</t>
  </si>
  <si>
    <t>KECAMATAN TAHUN 2017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</si>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</sst>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(* #,##0.0_);_(* \(#,##0.0\);_(* &quot;-&quot;_);_(@_)"/>
    <numFmt numFmtId="165" formatCode="_(* #,##0.00_);_(* \(#,##0.00\);_(* &quot;-&quot;_);_(@_)"/>
    <numFmt numFmtId="166" formatCode="_(* #,##0.000_);_(* \(#,##0.000\);_(* &quot;-&quot;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1" fontId="3" fillId="0" borderId="6" xfId="1" applyFont="1" applyBorder="1" applyAlignment="1">
      <alignment vertical="center"/>
    </xf>
    <xf numFmtId="41" fontId="3" fillId="0" borderId="1" xfId="1" applyFont="1" applyBorder="1" applyAlignment="1">
      <alignment vertical="center"/>
    </xf>
    <xf numFmtId="41" fontId="1" fillId="0" borderId="13" xfId="1" applyFont="1" applyBorder="1" applyAlignment="1">
      <alignment horizontal="center" vertical="center"/>
    </xf>
    <xf numFmtId="41" fontId="1" fillId="0" borderId="20" xfId="1" applyFont="1" applyBorder="1" applyAlignment="1">
      <alignment vertical="center"/>
    </xf>
    <xf numFmtId="41" fontId="1" fillId="0" borderId="12" xfId="1" applyFont="1" applyBorder="1" applyAlignment="1">
      <alignment vertical="center"/>
    </xf>
    <xf numFmtId="41" fontId="1" fillId="0" borderId="30" xfId="1" applyFont="1" applyBorder="1" applyAlignment="1">
      <alignment vertical="center"/>
    </xf>
    <xf numFmtId="41" fontId="1" fillId="0" borderId="28" xfId="1" applyFont="1" applyBorder="1" applyAlignment="1">
      <alignment vertical="center"/>
    </xf>
    <xf numFmtId="41" fontId="1" fillId="0" borderId="2" xfId="1" applyFont="1" applyBorder="1" applyAlignment="1">
      <alignment horizontal="center" vertical="center"/>
    </xf>
    <xf numFmtId="41" fontId="1" fillId="0" borderId="17" xfId="1" applyFont="1" applyBorder="1" applyAlignment="1">
      <alignment vertical="center"/>
    </xf>
    <xf numFmtId="41" fontId="1" fillId="0" borderId="7" xfId="1" applyFont="1" applyBorder="1" applyAlignment="1">
      <alignment vertical="center"/>
    </xf>
    <xf numFmtId="41" fontId="1" fillId="0" borderId="14" xfId="1" applyFont="1" applyBorder="1" applyAlignment="1">
      <alignment horizontal="center" vertical="center"/>
    </xf>
    <xf numFmtId="41" fontId="1" fillId="0" borderId="19" xfId="1" applyFont="1" applyBorder="1" applyAlignment="1">
      <alignment horizontal="center" vertical="center"/>
    </xf>
    <xf numFmtId="41" fontId="1" fillId="0" borderId="15" xfId="1" applyFont="1" applyBorder="1" applyAlignment="1">
      <alignment horizontal="center" vertical="center"/>
    </xf>
    <xf numFmtId="41" fontId="1" fillId="0" borderId="24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1" fillId="0" borderId="20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41" fontId="1" fillId="0" borderId="19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/>
    </xf>
    <xf numFmtId="166" fontId="3" fillId="0" borderId="1" xfId="1" applyNumberFormat="1" applyFont="1" applyBorder="1" applyAlignment="1">
      <alignment vertical="center"/>
    </xf>
    <xf numFmtId="164" fontId="1" fillId="0" borderId="12" xfId="1" applyNumberFormat="1" applyFont="1" applyBorder="1" applyAlignment="1">
      <alignment vertical="center"/>
    </xf>
    <xf numFmtId="164" fontId="1" fillId="0" borderId="7" xfId="1" applyNumberFormat="1" applyFont="1" applyBorder="1" applyAlignment="1">
      <alignment vertical="center"/>
    </xf>
    <xf numFmtId="165" fontId="1" fillId="0" borderId="12" xfId="1" applyNumberFormat="1" applyFont="1" applyBorder="1" applyAlignment="1">
      <alignment vertical="center"/>
    </xf>
    <xf numFmtId="165" fontId="1" fillId="0" borderId="7" xfId="1" applyNumberFormat="1" applyFont="1" applyBorder="1" applyAlignment="1">
      <alignment vertical="center"/>
    </xf>
    <xf numFmtId="166" fontId="1" fillId="0" borderId="12" xfId="1" applyNumberFormat="1" applyFont="1" applyBorder="1" applyAlignment="1">
      <alignment vertical="center"/>
    </xf>
    <xf numFmtId="166" fontId="1" fillId="0" borderId="7" xfId="1" applyNumberFormat="1" applyFont="1" applyBorder="1" applyAlignment="1">
      <alignment vertical="center"/>
    </xf>
    <xf numFmtId="164" fontId="1" fillId="0" borderId="14" xfId="1" applyNumberFormat="1" applyFont="1" applyBorder="1" applyAlignment="1">
      <alignment horizontal="center" vertical="center"/>
    </xf>
    <xf numFmtId="165" fontId="1" fillId="0" borderId="20" xfId="1" applyNumberFormat="1" applyFont="1" applyBorder="1" applyAlignment="1">
      <alignment vertical="center"/>
    </xf>
    <xf numFmtId="165" fontId="1" fillId="0" borderId="17" xfId="1" applyNumberFormat="1" applyFont="1" applyBorder="1" applyAlignment="1">
      <alignment vertical="center"/>
    </xf>
    <xf numFmtId="165" fontId="1" fillId="0" borderId="19" xfId="1" applyNumberFormat="1" applyFont="1" applyBorder="1" applyAlignment="1">
      <alignment horizontal="center" vertical="center"/>
    </xf>
    <xf numFmtId="164" fontId="1" fillId="0" borderId="15" xfId="1" applyNumberFormat="1" applyFont="1" applyBorder="1" applyAlignment="1">
      <alignment horizontal="center" vertical="center"/>
    </xf>
    <xf numFmtId="165" fontId="1" fillId="0" borderId="24" xfId="1" applyNumberFormat="1" applyFont="1" applyBorder="1" applyAlignment="1">
      <alignment horizontal="center" vertical="center"/>
    </xf>
    <xf numFmtId="166" fontId="1" fillId="0" borderId="20" xfId="1" applyNumberFormat="1" applyFont="1" applyBorder="1" applyAlignment="1">
      <alignment vertical="center"/>
    </xf>
    <xf numFmtId="166" fontId="1" fillId="0" borderId="17" xfId="1" applyNumberFormat="1" applyFont="1" applyBorder="1" applyAlignment="1">
      <alignment vertical="center"/>
    </xf>
    <xf numFmtId="41" fontId="1" fillId="0" borderId="15" xfId="1" applyNumberFormat="1" applyFont="1" applyBorder="1" applyAlignment="1">
      <alignment horizontal="center" vertical="center"/>
    </xf>
    <xf numFmtId="41" fontId="1" fillId="0" borderId="14" xfId="1" applyNumberFormat="1" applyFont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165" fontId="1" fillId="0" borderId="15" xfId="1" applyNumberFormat="1" applyFont="1" applyBorder="1" applyAlignment="1">
      <alignment horizontal="center" vertical="center"/>
    </xf>
    <xf numFmtId="165" fontId="1" fillId="0" borderId="2" xfId="1" applyNumberFormat="1" applyFont="1" applyBorder="1" applyAlignment="1">
      <alignment horizontal="center" vertical="center"/>
    </xf>
    <xf numFmtId="41" fontId="3" fillId="2" borderId="6" xfId="1" applyFont="1" applyFill="1" applyBorder="1" applyAlignment="1">
      <alignment vertical="center"/>
    </xf>
    <xf numFmtId="41" fontId="3" fillId="2" borderId="1" xfId="1" applyFont="1" applyFill="1" applyBorder="1" applyAlignment="1">
      <alignment vertical="center"/>
    </xf>
    <xf numFmtId="41" fontId="3" fillId="2" borderId="3" xfId="1" applyFont="1" applyFill="1" applyBorder="1" applyAlignment="1">
      <alignment vertical="center"/>
    </xf>
    <xf numFmtId="41" fontId="3" fillId="2" borderId="4" xfId="1" applyFont="1" applyFill="1" applyBorder="1" applyAlignment="1">
      <alignment vertical="center"/>
    </xf>
    <xf numFmtId="41" fontId="1" fillId="2" borderId="5" xfId="1" applyFont="1" applyFill="1" applyBorder="1" applyAlignment="1">
      <alignment vertical="center"/>
    </xf>
    <xf numFmtId="41" fontId="1" fillId="2" borderId="7" xfId="1" applyFont="1" applyFill="1" applyBorder="1" applyAlignment="1">
      <alignment vertical="center"/>
    </xf>
    <xf numFmtId="41" fontId="3" fillId="2" borderId="32" xfId="1" applyFont="1" applyFill="1" applyBorder="1" applyAlignment="1">
      <alignment vertical="center"/>
    </xf>
    <xf numFmtId="41" fontId="3" fillId="2" borderId="33" xfId="1" applyFont="1" applyFill="1" applyBorder="1" applyAlignment="1">
      <alignment vertical="center"/>
    </xf>
    <xf numFmtId="41" fontId="1" fillId="2" borderId="34" xfId="1" applyFont="1" applyFill="1" applyBorder="1" applyAlignment="1">
      <alignment vertical="center"/>
    </xf>
    <xf numFmtId="41" fontId="1" fillId="0" borderId="5" xfId="1" applyFont="1" applyBorder="1" applyAlignment="1">
      <alignment vertical="center"/>
    </xf>
    <xf numFmtId="41" fontId="1" fillId="0" borderId="34" xfId="1" applyFont="1" applyBorder="1" applyAlignment="1">
      <alignment vertical="center"/>
    </xf>
    <xf numFmtId="41" fontId="3" fillId="0" borderId="3" xfId="1" applyFont="1" applyBorder="1" applyAlignment="1">
      <alignment vertical="center"/>
    </xf>
    <xf numFmtId="41" fontId="3" fillId="0" borderId="4" xfId="1" applyFont="1" applyBorder="1" applyAlignment="1">
      <alignment vertical="center"/>
    </xf>
    <xf numFmtId="41" fontId="3" fillId="0" borderId="32" xfId="1" applyFont="1" applyBorder="1" applyAlignment="1">
      <alignment vertical="center"/>
    </xf>
    <xf numFmtId="41" fontId="3" fillId="0" borderId="33" xfId="1" applyFont="1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1" fillId="0" borderId="30" xfId="1" applyNumberFormat="1" applyFont="1" applyBorder="1" applyAlignment="1">
      <alignment vertical="center"/>
    </xf>
    <xf numFmtId="165" fontId="1" fillId="0" borderId="28" xfId="1" applyNumberFormat="1" applyFont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65" fontId="1" fillId="0" borderId="7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65" fontId="3" fillId="0" borderId="6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65" fontId="1" fillId="0" borderId="14" xfId="1" applyNumberFormat="1" applyFont="1" applyFill="1" applyBorder="1" applyAlignment="1">
      <alignment horizontal="center" vertical="center"/>
    </xf>
    <xf numFmtId="165" fontId="3" fillId="0" borderId="4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vertical="center"/>
    </xf>
    <xf numFmtId="165" fontId="1" fillId="0" borderId="13" xfId="1" applyNumberFormat="1" applyFont="1" applyFill="1" applyBorder="1" applyAlignment="1">
      <alignment horizontal="center" vertical="center"/>
    </xf>
    <xf numFmtId="165" fontId="1" fillId="0" borderId="19" xfId="1" applyNumberFormat="1" applyFont="1" applyFill="1" applyBorder="1" applyAlignment="1">
      <alignment horizontal="center" vertical="center"/>
    </xf>
    <xf numFmtId="165" fontId="1" fillId="0" borderId="15" xfId="1" applyNumberFormat="1" applyFont="1" applyFill="1" applyBorder="1" applyAlignment="1">
      <alignment horizontal="center" vertical="center"/>
    </xf>
    <xf numFmtId="165" fontId="1" fillId="0" borderId="24" xfId="1" applyNumberFormat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/>
    </xf>
    <xf numFmtId="41" fontId="1" fillId="0" borderId="14" xfId="1" applyFont="1" applyFill="1" applyBorder="1" applyAlignment="1">
      <alignment horizontal="center" vertical="center"/>
    </xf>
    <xf numFmtId="41" fontId="1" fillId="0" borderId="30" xfId="1" applyNumberFormat="1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41" fontId="1" fillId="0" borderId="28" xfId="1" applyNumberFormat="1" applyFont="1" applyFill="1" applyBorder="1" applyAlignment="1">
      <alignment vertical="center"/>
    </xf>
    <xf numFmtId="41" fontId="1" fillId="0" borderId="14" xfId="1" applyNumberFormat="1" applyFont="1" applyFill="1" applyBorder="1" applyAlignment="1">
      <alignment horizontal="center" vertical="center"/>
    </xf>
    <xf numFmtId="41" fontId="1" fillId="0" borderId="19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1" fontId="11" fillId="0" borderId="0" xfId="1" applyFont="1" applyFill="1" applyAlignment="1">
      <alignment vertical="center"/>
    </xf>
    <xf numFmtId="41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1" fontId="3" fillId="0" borderId="1" xfId="1" applyFont="1" applyFill="1" applyBorder="1" applyAlignment="1">
      <alignment vertical="center"/>
    </xf>
    <xf numFmtId="41" fontId="1" fillId="0" borderId="17" xfId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41" fontId="1" fillId="0" borderId="7" xfId="1" applyFont="1" applyFill="1" applyBorder="1" applyAlignment="1">
      <alignment vertical="center"/>
    </xf>
    <xf numFmtId="164" fontId="1" fillId="0" borderId="17" xfId="1" applyNumberFormat="1" applyFont="1" applyFill="1" applyBorder="1" applyAlignment="1">
      <alignment vertical="center"/>
    </xf>
    <xf numFmtId="41" fontId="1" fillId="0" borderId="28" xfId="1" applyFont="1" applyFill="1" applyBorder="1" applyAlignment="1">
      <alignment vertical="center"/>
    </xf>
    <xf numFmtId="41" fontId="1" fillId="0" borderId="20" xfId="1" applyFont="1" applyFill="1" applyBorder="1" applyAlignment="1">
      <alignment vertical="center"/>
    </xf>
    <xf numFmtId="41" fontId="1" fillId="0" borderId="12" xfId="1" applyFont="1" applyFill="1" applyBorder="1" applyAlignment="1">
      <alignment vertical="center"/>
    </xf>
    <xf numFmtId="164" fontId="1" fillId="0" borderId="20" xfId="1" applyNumberFormat="1" applyFont="1" applyFill="1" applyBorder="1" applyAlignment="1">
      <alignment vertical="center"/>
    </xf>
    <xf numFmtId="41" fontId="1" fillId="0" borderId="30" xfId="1" applyFont="1" applyFill="1" applyBorder="1" applyAlignment="1">
      <alignment vertical="center"/>
    </xf>
    <xf numFmtId="41" fontId="1" fillId="0" borderId="13" xfId="1" applyFont="1" applyFill="1" applyBorder="1" applyAlignment="1">
      <alignment horizontal="center" vertical="center"/>
    </xf>
    <xf numFmtId="41" fontId="1" fillId="0" borderId="19" xfId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vertical="center"/>
    </xf>
    <xf numFmtId="166" fontId="1" fillId="0" borderId="12" xfId="1" applyNumberFormat="1" applyFont="1" applyFill="1" applyBorder="1" applyAlignment="1">
      <alignment vertical="center"/>
    </xf>
    <xf numFmtId="165" fontId="1" fillId="0" borderId="20" xfId="1" applyNumberFormat="1" applyFont="1" applyFill="1" applyBorder="1" applyAlignment="1">
      <alignment vertical="center"/>
    </xf>
    <xf numFmtId="166" fontId="1" fillId="0" borderId="7" xfId="1" applyNumberFormat="1" applyFont="1" applyFill="1" applyBorder="1" applyAlignment="1">
      <alignment vertical="center"/>
    </xf>
    <xf numFmtId="165" fontId="1" fillId="0" borderId="17" xfId="1" applyNumberFormat="1" applyFont="1" applyFill="1" applyBorder="1" applyAlignment="1">
      <alignment vertical="center"/>
    </xf>
    <xf numFmtId="41" fontId="1" fillId="0" borderId="15" xfId="1" applyFont="1" applyFill="1" applyBorder="1" applyAlignment="1">
      <alignment horizontal="center" vertical="center"/>
    </xf>
    <xf numFmtId="41" fontId="1" fillId="0" borderId="24" xfId="1" applyFont="1" applyFill="1" applyBorder="1" applyAlignment="1">
      <alignment horizontal="center" vertical="center"/>
    </xf>
    <xf numFmtId="41" fontId="1" fillId="0" borderId="2" xfId="1" applyFont="1" applyFill="1" applyBorder="1" applyAlignment="1">
      <alignment horizontal="center" vertical="center"/>
    </xf>
    <xf numFmtId="165" fontId="1" fillId="0" borderId="12" xfId="1" applyNumberFormat="1" applyFont="1" applyFill="1" applyBorder="1" applyAlignment="1">
      <alignment vertical="center"/>
    </xf>
    <xf numFmtId="165" fontId="1" fillId="0" borderId="30" xfId="1" applyNumberFormat="1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horizontal="center" vertical="center"/>
    </xf>
    <xf numFmtId="166" fontId="1" fillId="0" borderId="20" xfId="1" applyNumberFormat="1" applyFont="1" applyFill="1" applyBorder="1" applyAlignment="1">
      <alignment vertical="center"/>
    </xf>
    <xf numFmtId="166" fontId="1" fillId="0" borderId="17" xfId="1" applyNumberFormat="1" applyFont="1" applyFill="1" applyBorder="1" applyAlignment="1">
      <alignment vertical="center"/>
    </xf>
    <xf numFmtId="41" fontId="1" fillId="0" borderId="15" xfId="1" applyNumberFormat="1" applyFont="1" applyFill="1" applyBorder="1" applyAlignment="1">
      <alignment horizontal="center" vertical="center"/>
    </xf>
    <xf numFmtId="166" fontId="1" fillId="0" borderId="14" xfId="1" applyNumberFormat="1" applyFont="1" applyFill="1" applyBorder="1" applyAlignment="1">
      <alignment horizontal="center" vertical="center"/>
    </xf>
    <xf numFmtId="164" fontId="1" fillId="0" borderId="12" xfId="1" applyNumberFormat="1" applyFont="1" applyFill="1" applyBorder="1" applyAlignment="1">
      <alignment vertical="center"/>
    </xf>
    <xf numFmtId="164" fontId="1" fillId="0" borderId="7" xfId="1" applyNumberFormat="1" applyFont="1" applyFill="1" applyBorder="1" applyAlignment="1">
      <alignment vertical="center"/>
    </xf>
    <xf numFmtId="164" fontId="1" fillId="0" borderId="14" xfId="1" applyNumberFormat="1" applyFont="1" applyFill="1" applyBorder="1" applyAlignment="1">
      <alignment horizontal="center" vertical="center"/>
    </xf>
    <xf numFmtId="164" fontId="1" fillId="0" borderId="15" xfId="1" applyNumberFormat="1" applyFont="1" applyFill="1" applyBorder="1" applyAlignment="1">
      <alignment horizontal="center" vertical="center"/>
    </xf>
    <xf numFmtId="165" fontId="1" fillId="0" borderId="28" xfId="1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65" fontId="3" fillId="0" borderId="36" xfId="1" applyNumberFormat="1" applyFont="1" applyFill="1" applyBorder="1" applyAlignment="1">
      <alignment vertical="center"/>
    </xf>
    <xf numFmtId="164" fontId="1" fillId="0" borderId="30" xfId="1" applyNumberFormat="1" applyFont="1" applyFill="1" applyBorder="1" applyAlignment="1">
      <alignment vertical="center"/>
    </xf>
    <xf numFmtId="164" fontId="1" fillId="0" borderId="28" xfId="1" applyNumberFormat="1" applyFont="1" applyFill="1" applyBorder="1" applyAlignment="1">
      <alignment vertical="center"/>
    </xf>
    <xf numFmtId="164" fontId="1" fillId="0" borderId="19" xfId="1" applyNumberFormat="1" applyFont="1" applyFill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/>
    </xf>
    <xf numFmtId="41" fontId="3" fillId="0" borderId="22" xfId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41" fontId="1" fillId="0" borderId="13" xfId="1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41" fontId="3" fillId="0" borderId="30" xfId="1" applyNumberFormat="1" applyFont="1" applyFill="1" applyBorder="1" applyAlignment="1">
      <alignment vertical="center"/>
    </xf>
    <xf numFmtId="165" fontId="3" fillId="0" borderId="7" xfId="1" applyNumberFormat="1" applyFont="1" applyFill="1" applyBorder="1" applyAlignment="1">
      <alignment vertical="center"/>
    </xf>
    <xf numFmtId="164" fontId="3" fillId="0" borderId="7" xfId="1" applyNumberFormat="1" applyFont="1" applyFill="1" applyBorder="1" applyAlignment="1">
      <alignment vertical="center"/>
    </xf>
    <xf numFmtId="41" fontId="3" fillId="0" borderId="28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vertical="center"/>
    </xf>
    <xf numFmtId="164" fontId="3" fillId="0" borderId="34" xfId="1" applyNumberFormat="1" applyFont="1" applyFill="1" applyBorder="1" applyAlignment="1">
      <alignment vertical="center"/>
    </xf>
    <xf numFmtId="165" fontId="3" fillId="0" borderId="13" xfId="1" applyNumberFormat="1" applyFont="1" applyFill="1" applyBorder="1" applyAlignment="1">
      <alignment horizontal="center" vertical="center"/>
    </xf>
    <xf numFmtId="165" fontId="3" fillId="0" borderId="14" xfId="1" applyNumberFormat="1" applyFont="1" applyFill="1" applyBorder="1" applyAlignment="1">
      <alignment horizontal="center" vertical="center"/>
    </xf>
    <xf numFmtId="165" fontId="3" fillId="0" borderId="19" xfId="1" applyNumberFormat="1" applyFont="1" applyFill="1" applyBorder="1" applyAlignment="1">
      <alignment horizontal="center" vertical="center"/>
    </xf>
    <xf numFmtId="165" fontId="3" fillId="0" borderId="15" xfId="1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/>
    </xf>
    <xf numFmtId="164" fontId="3" fillId="0" borderId="19" xfId="1" applyNumberFormat="1" applyFont="1" applyFill="1" applyBorder="1" applyAlignment="1">
      <alignment horizontal="center" vertical="center"/>
    </xf>
    <xf numFmtId="41" fontId="3" fillId="0" borderId="2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9"/>
  <sheetViews>
    <sheetView tabSelected="1" zoomScale="80" zoomScaleNormal="80" zoomScaleSheetLayoutView="80" zoomScalePageLayoutView="70" workbookViewId="0">
      <selection activeCell="F14" sqref="F14"/>
    </sheetView>
  </sheetViews>
  <sheetFormatPr defaultRowHeight="15" x14ac:dyDescent="0.25"/>
  <cols>
    <col min="1" max="1" width="4.140625" style="161" customWidth="1"/>
    <col min="2" max="2" width="15.5703125" style="111" customWidth="1"/>
    <col min="3" max="3" width="12.5703125" style="111" customWidth="1"/>
    <col min="4" max="4" width="11.140625" style="111" customWidth="1"/>
    <col min="5" max="6" width="11.5703125" style="111" customWidth="1"/>
    <col min="7" max="7" width="13.28515625" style="111" customWidth="1"/>
    <col min="8" max="8" width="11.140625" style="111" customWidth="1"/>
    <col min="9" max="9" width="9.5703125" style="111" customWidth="1"/>
    <col min="10" max="10" width="10.140625" style="111" customWidth="1"/>
    <col min="11" max="11" width="11.42578125" style="111" customWidth="1"/>
    <col min="12" max="12" width="11.85546875" style="111" customWidth="1"/>
    <col min="13" max="13" width="12.28515625" style="111" customWidth="1"/>
    <col min="14" max="14" width="12.5703125" style="111" customWidth="1"/>
    <col min="15" max="15" width="11.7109375" style="111" customWidth="1"/>
    <col min="16" max="16" width="12.28515625" style="111" customWidth="1"/>
    <col min="17" max="17" width="13.85546875" style="111" customWidth="1"/>
    <col min="18" max="16384" width="9.140625" style="111"/>
  </cols>
  <sheetData>
    <row r="1" spans="1:17" ht="16.5" customHeight="1" x14ac:dyDescent="0.2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7" ht="16.5" customHeight="1" x14ac:dyDescent="0.2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6.5" customHeight="1" x14ac:dyDescent="0.25">
      <c r="A3" s="190" t="s">
        <v>204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</row>
    <row r="4" spans="1:17" ht="9.75" customHeight="1" thickBot="1" x14ac:dyDescent="0.3"/>
    <row r="5" spans="1:17" s="164" customFormat="1" ht="19.5" customHeight="1" thickTop="1" thickBot="1" x14ac:dyDescent="0.3">
      <c r="A5" s="181" t="s">
        <v>2</v>
      </c>
      <c r="B5" s="193" t="s">
        <v>18</v>
      </c>
      <c r="C5" s="194" t="s">
        <v>8</v>
      </c>
      <c r="D5" s="195"/>
      <c r="E5" s="195"/>
      <c r="F5" s="195"/>
      <c r="G5" s="195"/>
      <c r="H5" s="195"/>
      <c r="I5" s="195"/>
      <c r="J5" s="195"/>
      <c r="K5" s="195"/>
      <c r="L5" s="195"/>
      <c r="M5" s="196"/>
      <c r="N5" s="197" t="s">
        <v>16</v>
      </c>
      <c r="O5" s="182"/>
      <c r="P5" s="193"/>
      <c r="Q5" s="198" t="s">
        <v>20</v>
      </c>
    </row>
    <row r="6" spans="1:17" s="164" customFormat="1" ht="15.75" customHeight="1" thickTop="1" x14ac:dyDescent="0.25">
      <c r="A6" s="191"/>
      <c r="B6" s="188"/>
      <c r="C6" s="181" t="s">
        <v>3</v>
      </c>
      <c r="D6" s="182"/>
      <c r="E6" s="182"/>
      <c r="F6" s="182"/>
      <c r="G6" s="183"/>
      <c r="H6" s="181" t="s">
        <v>9</v>
      </c>
      <c r="I6" s="182"/>
      <c r="J6" s="182"/>
      <c r="K6" s="182"/>
      <c r="L6" s="182"/>
      <c r="M6" s="183"/>
      <c r="N6" s="184" t="s">
        <v>17</v>
      </c>
      <c r="O6" s="186" t="s">
        <v>15</v>
      </c>
      <c r="P6" s="188" t="s">
        <v>7</v>
      </c>
      <c r="Q6" s="199"/>
    </row>
    <row r="7" spans="1:17" s="164" customFormat="1" ht="63.75" thickBot="1" x14ac:dyDescent="0.3">
      <c r="A7" s="192"/>
      <c r="B7" s="189"/>
      <c r="C7" s="179" t="s">
        <v>4</v>
      </c>
      <c r="D7" s="177" t="s">
        <v>5</v>
      </c>
      <c r="E7" s="177" t="s">
        <v>19</v>
      </c>
      <c r="F7" s="177" t="s">
        <v>6</v>
      </c>
      <c r="G7" s="180" t="s">
        <v>7</v>
      </c>
      <c r="H7" s="179" t="s">
        <v>10</v>
      </c>
      <c r="I7" s="177" t="s">
        <v>11</v>
      </c>
      <c r="J7" s="177" t="s">
        <v>12</v>
      </c>
      <c r="K7" s="177" t="s">
        <v>14</v>
      </c>
      <c r="L7" s="177" t="s">
        <v>13</v>
      </c>
      <c r="M7" s="180" t="s">
        <v>7</v>
      </c>
      <c r="N7" s="185"/>
      <c r="O7" s="187"/>
      <c r="P7" s="189"/>
      <c r="Q7" s="200"/>
    </row>
    <row r="8" spans="1:17" s="118" customFormat="1" ht="17.25" thickTop="1" thickBot="1" x14ac:dyDescent="0.3">
      <c r="A8" s="112">
        <v>1</v>
      </c>
      <c r="B8" s="113">
        <v>2</v>
      </c>
      <c r="C8" s="112">
        <v>3</v>
      </c>
      <c r="D8" s="114">
        <v>4</v>
      </c>
      <c r="E8" s="114">
        <v>5</v>
      </c>
      <c r="F8" s="114">
        <v>6</v>
      </c>
      <c r="G8" s="115">
        <v>7</v>
      </c>
      <c r="H8" s="112">
        <v>8</v>
      </c>
      <c r="I8" s="114">
        <v>9</v>
      </c>
      <c r="J8" s="114">
        <v>10</v>
      </c>
      <c r="K8" s="114">
        <v>11</v>
      </c>
      <c r="L8" s="114">
        <v>12</v>
      </c>
      <c r="M8" s="115">
        <v>13</v>
      </c>
      <c r="N8" s="116">
        <v>14</v>
      </c>
      <c r="O8" s="114">
        <v>15</v>
      </c>
      <c r="P8" s="113">
        <v>16</v>
      </c>
      <c r="Q8" s="117">
        <v>17</v>
      </c>
    </row>
    <row r="9" spans="1:17" s="88" customFormat="1" ht="20.25" customHeight="1" thickTop="1" x14ac:dyDescent="0.25">
      <c r="A9" s="162">
        <v>1</v>
      </c>
      <c r="B9" s="93" t="s">
        <v>21</v>
      </c>
      <c r="C9" s="90">
        <f>C53</f>
        <v>972</v>
      </c>
      <c r="D9" s="97">
        <f>D53</f>
        <v>164</v>
      </c>
      <c r="E9" s="97">
        <f>E53</f>
        <v>433</v>
      </c>
      <c r="F9" s="97">
        <f>F53</f>
        <v>531</v>
      </c>
      <c r="G9" s="232">
        <f>SUM(C9:F9)</f>
        <v>2100</v>
      </c>
      <c r="H9" s="90">
        <f>H53</f>
        <v>166</v>
      </c>
      <c r="I9" s="97">
        <f>I53</f>
        <v>1</v>
      </c>
      <c r="J9" s="97">
        <f>J53</f>
        <v>0</v>
      </c>
      <c r="K9" s="97">
        <f>K53</f>
        <v>345</v>
      </c>
      <c r="L9" s="97">
        <f>L53</f>
        <v>0</v>
      </c>
      <c r="M9" s="232">
        <f>SUM(H9:L9)</f>
        <v>512</v>
      </c>
      <c r="N9" s="90">
        <f>N53</f>
        <v>1451</v>
      </c>
      <c r="O9" s="97">
        <f>O53</f>
        <v>135</v>
      </c>
      <c r="P9" s="233">
        <f>SUM(N9:O9)</f>
        <v>1586</v>
      </c>
      <c r="Q9" s="234">
        <f>SUM(G9,M9,P9)</f>
        <v>4198</v>
      </c>
    </row>
    <row r="10" spans="1:17" s="88" customFormat="1" ht="20.25" customHeight="1" x14ac:dyDescent="0.25">
      <c r="A10" s="163">
        <v>2</v>
      </c>
      <c r="B10" s="86" t="s">
        <v>22</v>
      </c>
      <c r="C10" s="91">
        <f>C82</f>
        <v>587</v>
      </c>
      <c r="D10" s="92">
        <f>D82</f>
        <v>125</v>
      </c>
      <c r="E10" s="92">
        <f>E82</f>
        <v>20</v>
      </c>
      <c r="F10" s="92">
        <f>F82</f>
        <v>399</v>
      </c>
      <c r="G10" s="235">
        <f t="shared" ref="G10:G20" si="0">SUM(C10:F10)</f>
        <v>1131</v>
      </c>
      <c r="H10" s="91">
        <f>H82</f>
        <v>656</v>
      </c>
      <c r="I10" s="92">
        <f>I82</f>
        <v>1</v>
      </c>
      <c r="J10" s="92">
        <f>J82</f>
        <v>378</v>
      </c>
      <c r="K10" s="92">
        <f>K82</f>
        <v>604</v>
      </c>
      <c r="L10" s="92">
        <f>L82</f>
        <v>0</v>
      </c>
      <c r="M10" s="235">
        <f t="shared" ref="M10:M20" si="1">SUM(H10:L10)</f>
        <v>1639</v>
      </c>
      <c r="N10" s="91">
        <f>N82</f>
        <v>1439</v>
      </c>
      <c r="O10" s="92">
        <f>O82</f>
        <v>177.00000000000003</v>
      </c>
      <c r="P10" s="236">
        <f t="shared" ref="P10:P20" si="2">SUM(N10:O10)</f>
        <v>1616</v>
      </c>
      <c r="Q10" s="237">
        <f t="shared" ref="Q10:Q20" si="3">SUM(G10,M10,P10)</f>
        <v>4386</v>
      </c>
    </row>
    <row r="11" spans="1:17" s="88" customFormat="1" ht="20.25" customHeight="1" x14ac:dyDescent="0.25">
      <c r="A11" s="163">
        <v>3</v>
      </c>
      <c r="B11" s="86" t="s">
        <v>24</v>
      </c>
      <c r="C11" s="91">
        <f>C112</f>
        <v>1490</v>
      </c>
      <c r="D11" s="92">
        <f>D112</f>
        <v>189</v>
      </c>
      <c r="E11" s="92">
        <f>E112</f>
        <v>0</v>
      </c>
      <c r="F11" s="92">
        <f>F112</f>
        <v>26</v>
      </c>
      <c r="G11" s="235">
        <f t="shared" si="0"/>
        <v>1705</v>
      </c>
      <c r="H11" s="91">
        <f>H112</f>
        <v>160</v>
      </c>
      <c r="I11" s="92">
        <f>I112</f>
        <v>0</v>
      </c>
      <c r="J11" s="92">
        <f>J112</f>
        <v>12</v>
      </c>
      <c r="K11" s="92">
        <f>K112</f>
        <v>255</v>
      </c>
      <c r="L11" s="92">
        <f>L112</f>
        <v>0</v>
      </c>
      <c r="M11" s="235">
        <f t="shared" si="1"/>
        <v>427</v>
      </c>
      <c r="N11" s="91">
        <f>N112</f>
        <v>1456</v>
      </c>
      <c r="O11" s="92">
        <f>O112</f>
        <v>410</v>
      </c>
      <c r="P11" s="236">
        <f t="shared" si="2"/>
        <v>1866</v>
      </c>
      <c r="Q11" s="237">
        <f t="shared" si="3"/>
        <v>3998</v>
      </c>
    </row>
    <row r="12" spans="1:17" s="88" customFormat="1" ht="20.25" customHeight="1" x14ac:dyDescent="0.25">
      <c r="A12" s="163">
        <v>4</v>
      </c>
      <c r="B12" s="86" t="s">
        <v>23</v>
      </c>
      <c r="C12" s="165">
        <f>C144</f>
        <v>2421</v>
      </c>
      <c r="D12" s="92">
        <f>D144</f>
        <v>0</v>
      </c>
      <c r="E12" s="92">
        <f>E144</f>
        <v>0</v>
      </c>
      <c r="F12" s="92">
        <f>F144</f>
        <v>0</v>
      </c>
      <c r="G12" s="235">
        <f t="shared" si="0"/>
        <v>2421</v>
      </c>
      <c r="H12" s="92">
        <f>H144</f>
        <v>56</v>
      </c>
      <c r="I12" s="92">
        <f>I144</f>
        <v>23</v>
      </c>
      <c r="J12" s="92">
        <f>J144</f>
        <v>0</v>
      </c>
      <c r="K12" s="92">
        <f>K144</f>
        <v>0</v>
      </c>
      <c r="L12" s="92">
        <f>L144</f>
        <v>0</v>
      </c>
      <c r="M12" s="235">
        <f t="shared" si="1"/>
        <v>79</v>
      </c>
      <c r="N12" s="91">
        <f>N144</f>
        <v>1620</v>
      </c>
      <c r="O12" s="91">
        <f>O144</f>
        <v>338</v>
      </c>
      <c r="P12" s="236">
        <f t="shared" si="2"/>
        <v>1958</v>
      </c>
      <c r="Q12" s="237">
        <f t="shared" si="3"/>
        <v>4458</v>
      </c>
    </row>
    <row r="13" spans="1:17" s="88" customFormat="1" ht="20.25" customHeight="1" x14ac:dyDescent="0.25">
      <c r="A13" s="163">
        <v>5</v>
      </c>
      <c r="B13" s="86" t="s">
        <v>25</v>
      </c>
      <c r="C13" s="91">
        <f>C176</f>
        <v>1329</v>
      </c>
      <c r="D13" s="92">
        <f>D176</f>
        <v>26</v>
      </c>
      <c r="E13" s="92">
        <f>E176</f>
        <v>665</v>
      </c>
      <c r="F13" s="92">
        <f>F176</f>
        <v>398</v>
      </c>
      <c r="G13" s="235">
        <f t="shared" si="0"/>
        <v>2418</v>
      </c>
      <c r="H13" s="91">
        <f>H176</f>
        <v>749</v>
      </c>
      <c r="I13" s="92">
        <f>I176</f>
        <v>3</v>
      </c>
      <c r="J13" s="92">
        <f>J176</f>
        <v>0</v>
      </c>
      <c r="K13" s="92">
        <f>K176</f>
        <v>121</v>
      </c>
      <c r="L13" s="92">
        <f>L176</f>
        <v>0</v>
      </c>
      <c r="M13" s="235">
        <f t="shared" si="1"/>
        <v>873</v>
      </c>
      <c r="N13" s="91">
        <f>N176</f>
        <v>1920</v>
      </c>
      <c r="O13" s="92">
        <f>O176</f>
        <v>277</v>
      </c>
      <c r="P13" s="236">
        <f t="shared" si="2"/>
        <v>2197</v>
      </c>
      <c r="Q13" s="237">
        <f t="shared" si="3"/>
        <v>5488</v>
      </c>
    </row>
    <row r="14" spans="1:17" s="88" customFormat="1" ht="20.25" customHeight="1" x14ac:dyDescent="0.25">
      <c r="A14" s="163">
        <v>6</v>
      </c>
      <c r="B14" s="86" t="s">
        <v>26</v>
      </c>
      <c r="C14" s="91">
        <f>C203</f>
        <v>1185</v>
      </c>
      <c r="D14" s="92">
        <f>D203</f>
        <v>936</v>
      </c>
      <c r="E14" s="92">
        <f>E203</f>
        <v>0</v>
      </c>
      <c r="F14" s="92">
        <f>F203</f>
        <v>399</v>
      </c>
      <c r="G14" s="235">
        <f t="shared" si="0"/>
        <v>2520</v>
      </c>
      <c r="H14" s="91">
        <f>H203</f>
        <v>769</v>
      </c>
      <c r="I14" s="92">
        <f>I203</f>
        <v>1</v>
      </c>
      <c r="J14" s="92">
        <f>J203</f>
        <v>0</v>
      </c>
      <c r="K14" s="92">
        <f>K203</f>
        <v>92</v>
      </c>
      <c r="L14" s="92">
        <f>L203</f>
        <v>0</v>
      </c>
      <c r="M14" s="235">
        <f t="shared" si="1"/>
        <v>862</v>
      </c>
      <c r="N14" s="91">
        <f>N203</f>
        <v>1522</v>
      </c>
      <c r="O14" s="92">
        <f>O203</f>
        <v>395</v>
      </c>
      <c r="P14" s="236">
        <f t="shared" si="2"/>
        <v>1917</v>
      </c>
      <c r="Q14" s="237">
        <f t="shared" si="3"/>
        <v>5299</v>
      </c>
    </row>
    <row r="15" spans="1:17" s="88" customFormat="1" ht="20.25" customHeight="1" x14ac:dyDescent="0.25">
      <c r="A15" s="163">
        <v>7</v>
      </c>
      <c r="B15" s="86" t="s">
        <v>27</v>
      </c>
      <c r="C15" s="91">
        <f>C240</f>
        <v>1172</v>
      </c>
      <c r="D15" s="92">
        <f>D240</f>
        <v>754</v>
      </c>
      <c r="E15" s="92">
        <f>E240</f>
        <v>362</v>
      </c>
      <c r="F15" s="92">
        <f>F240</f>
        <v>195</v>
      </c>
      <c r="G15" s="235">
        <f t="shared" si="0"/>
        <v>2483</v>
      </c>
      <c r="H15" s="91">
        <f>H240</f>
        <v>1039</v>
      </c>
      <c r="I15" s="92">
        <f>I240</f>
        <v>3.4999999999999991</v>
      </c>
      <c r="J15" s="92">
        <f>J240</f>
        <v>0</v>
      </c>
      <c r="K15" s="92">
        <f>K240</f>
        <v>0</v>
      </c>
      <c r="L15" s="92">
        <f>L240</f>
        <v>708</v>
      </c>
      <c r="M15" s="235">
        <f t="shared" si="1"/>
        <v>1750.5</v>
      </c>
      <c r="N15" s="91">
        <f>N240</f>
        <v>1814.5</v>
      </c>
      <c r="O15" s="92">
        <f>O240</f>
        <v>170</v>
      </c>
      <c r="P15" s="236">
        <f t="shared" si="2"/>
        <v>1984.5</v>
      </c>
      <c r="Q15" s="237">
        <f t="shared" si="3"/>
        <v>6218</v>
      </c>
    </row>
    <row r="16" spans="1:17" s="88" customFormat="1" ht="20.25" customHeight="1" x14ac:dyDescent="0.25">
      <c r="A16" s="163">
        <v>8</v>
      </c>
      <c r="B16" s="86" t="s">
        <v>28</v>
      </c>
      <c r="C16" s="91">
        <f>C271</f>
        <v>2161</v>
      </c>
      <c r="D16" s="92">
        <f>D271</f>
        <v>0</v>
      </c>
      <c r="E16" s="92">
        <f>E271</f>
        <v>0</v>
      </c>
      <c r="F16" s="92">
        <f>F271</f>
        <v>0</v>
      </c>
      <c r="G16" s="235">
        <f t="shared" si="0"/>
        <v>2161</v>
      </c>
      <c r="H16" s="91">
        <f>H271</f>
        <v>11</v>
      </c>
      <c r="I16" s="92">
        <f>I271</f>
        <v>2.0000000000000004</v>
      </c>
      <c r="J16" s="92">
        <f>J271</f>
        <v>0</v>
      </c>
      <c r="K16" s="92">
        <f>K271</f>
        <v>0</v>
      </c>
      <c r="L16" s="92">
        <f>L271</f>
        <v>0</v>
      </c>
      <c r="M16" s="235">
        <f t="shared" si="1"/>
        <v>13</v>
      </c>
      <c r="N16" s="91">
        <f>N271</f>
        <v>1242</v>
      </c>
      <c r="O16" s="92">
        <f>O271</f>
        <v>138</v>
      </c>
      <c r="P16" s="236">
        <f t="shared" si="2"/>
        <v>1380</v>
      </c>
      <c r="Q16" s="237">
        <f t="shared" si="3"/>
        <v>3554</v>
      </c>
    </row>
    <row r="17" spans="1:17" s="88" customFormat="1" ht="20.25" customHeight="1" x14ac:dyDescent="0.25">
      <c r="A17" s="163">
        <v>9</v>
      </c>
      <c r="B17" s="86" t="s">
        <v>29</v>
      </c>
      <c r="C17" s="91">
        <f>C299</f>
        <v>350</v>
      </c>
      <c r="D17" s="92">
        <f>D299</f>
        <v>167</v>
      </c>
      <c r="E17" s="92">
        <f>E299</f>
        <v>243</v>
      </c>
      <c r="F17" s="92">
        <f>F299</f>
        <v>0</v>
      </c>
      <c r="G17" s="235">
        <f t="shared" si="0"/>
        <v>760</v>
      </c>
      <c r="H17" s="91">
        <f>H299</f>
        <v>0</v>
      </c>
      <c r="I17" s="92">
        <f>I299</f>
        <v>2.4000000000000004</v>
      </c>
      <c r="J17" s="92">
        <f>J299</f>
        <v>0</v>
      </c>
      <c r="K17" s="92">
        <f>K299</f>
        <v>0</v>
      </c>
      <c r="L17" s="92">
        <f>L299</f>
        <v>0</v>
      </c>
      <c r="M17" s="235">
        <f t="shared" si="1"/>
        <v>2.4000000000000004</v>
      </c>
      <c r="N17" s="91">
        <f>N299</f>
        <v>2002.6000000000004</v>
      </c>
      <c r="O17" s="92">
        <f>O299</f>
        <v>235</v>
      </c>
      <c r="P17" s="236">
        <f t="shared" si="2"/>
        <v>2237.6000000000004</v>
      </c>
      <c r="Q17" s="237">
        <f t="shared" si="3"/>
        <v>3000.0000000000005</v>
      </c>
    </row>
    <row r="18" spans="1:17" s="88" customFormat="1" ht="20.25" customHeight="1" x14ac:dyDescent="0.25">
      <c r="A18" s="163">
        <v>10</v>
      </c>
      <c r="B18" s="86" t="s">
        <v>30</v>
      </c>
      <c r="C18" s="91">
        <f>C329</f>
        <v>1199</v>
      </c>
      <c r="D18" s="92">
        <f>D329</f>
        <v>0</v>
      </c>
      <c r="E18" s="92">
        <f>E329</f>
        <v>0</v>
      </c>
      <c r="F18" s="92">
        <f>F329</f>
        <v>0</v>
      </c>
      <c r="G18" s="235">
        <f t="shared" si="0"/>
        <v>1199</v>
      </c>
      <c r="H18" s="91">
        <f>H329</f>
        <v>0</v>
      </c>
      <c r="I18" s="92">
        <f>I329</f>
        <v>2.9999999999999996</v>
      </c>
      <c r="J18" s="92">
        <f>J329</f>
        <v>0</v>
      </c>
      <c r="K18" s="92">
        <f>K329</f>
        <v>0</v>
      </c>
      <c r="L18" s="92">
        <f>L329</f>
        <v>0</v>
      </c>
      <c r="M18" s="235">
        <f t="shared" si="1"/>
        <v>2.9999999999999996</v>
      </c>
      <c r="N18" s="91">
        <f>N329</f>
        <v>851.11</v>
      </c>
      <c r="O18" s="92">
        <f>O329</f>
        <v>143.89000000000001</v>
      </c>
      <c r="P18" s="236">
        <f t="shared" si="2"/>
        <v>995</v>
      </c>
      <c r="Q18" s="237">
        <f t="shared" si="3"/>
        <v>2197</v>
      </c>
    </row>
    <row r="19" spans="1:17" s="88" customFormat="1" ht="20.25" customHeight="1" x14ac:dyDescent="0.25">
      <c r="A19" s="163">
        <v>11</v>
      </c>
      <c r="B19" s="86" t="s">
        <v>31</v>
      </c>
      <c r="C19" s="91">
        <f>C359</f>
        <v>1159</v>
      </c>
      <c r="D19" s="92">
        <f>D359</f>
        <v>0</v>
      </c>
      <c r="E19" s="92">
        <f>E359</f>
        <v>0</v>
      </c>
      <c r="F19" s="92">
        <f>F359</f>
        <v>0</v>
      </c>
      <c r="G19" s="235">
        <f t="shared" si="0"/>
        <v>1159</v>
      </c>
      <c r="H19" s="91">
        <f>H359</f>
        <v>0</v>
      </c>
      <c r="I19" s="92">
        <f>I359</f>
        <v>4</v>
      </c>
      <c r="J19" s="92">
        <f>J359</f>
        <v>0</v>
      </c>
      <c r="K19" s="92">
        <f>K359</f>
        <v>0</v>
      </c>
      <c r="L19" s="92">
        <f>L359</f>
        <v>0</v>
      </c>
      <c r="M19" s="235">
        <f t="shared" si="1"/>
        <v>4</v>
      </c>
      <c r="N19" s="91">
        <f>N359</f>
        <v>657</v>
      </c>
      <c r="O19" s="92">
        <f>O359</f>
        <v>127</v>
      </c>
      <c r="P19" s="236">
        <f t="shared" si="2"/>
        <v>784</v>
      </c>
      <c r="Q19" s="237">
        <f t="shared" si="3"/>
        <v>1947</v>
      </c>
    </row>
    <row r="20" spans="1:17" s="88" customFormat="1" ht="20.25" customHeight="1" thickBot="1" x14ac:dyDescent="0.3">
      <c r="A20" s="163">
        <v>12</v>
      </c>
      <c r="B20" s="86" t="s">
        <v>32</v>
      </c>
      <c r="C20" s="99">
        <f>C387</f>
        <v>439</v>
      </c>
      <c r="D20" s="98">
        <f>D387</f>
        <v>0</v>
      </c>
      <c r="E20" s="98">
        <f>E387</f>
        <v>0</v>
      </c>
      <c r="F20" s="98">
        <f>F387</f>
        <v>0</v>
      </c>
      <c r="G20" s="238">
        <f t="shared" si="0"/>
        <v>439</v>
      </c>
      <c r="H20" s="99">
        <f>H387</f>
        <v>0</v>
      </c>
      <c r="I20" s="98">
        <f>I387</f>
        <v>3.0000000000000004</v>
      </c>
      <c r="J20" s="98">
        <f>J387</f>
        <v>0</v>
      </c>
      <c r="K20" s="98">
        <f>K387</f>
        <v>0</v>
      </c>
      <c r="L20" s="98">
        <f>L387</f>
        <v>0</v>
      </c>
      <c r="M20" s="238">
        <f t="shared" si="1"/>
        <v>3.0000000000000004</v>
      </c>
      <c r="N20" s="99">
        <f>N387</f>
        <v>1337</v>
      </c>
      <c r="O20" s="98">
        <f>O387</f>
        <v>144</v>
      </c>
      <c r="P20" s="239">
        <f t="shared" si="2"/>
        <v>1481</v>
      </c>
      <c r="Q20" s="237">
        <f t="shared" si="3"/>
        <v>1923</v>
      </c>
    </row>
    <row r="21" spans="1:17" s="119" customFormat="1" ht="20.25" customHeight="1" thickTop="1" thickBot="1" x14ac:dyDescent="0.3">
      <c r="A21" s="94"/>
      <c r="B21" s="95" t="s">
        <v>7</v>
      </c>
      <c r="C21" s="240">
        <f t="shared" ref="C21:Q21" si="4">SUM(C9:C20)</f>
        <v>14464</v>
      </c>
      <c r="D21" s="241">
        <f t="shared" si="4"/>
        <v>2361</v>
      </c>
      <c r="E21" s="241">
        <f t="shared" si="4"/>
        <v>1723</v>
      </c>
      <c r="F21" s="241">
        <f t="shared" si="4"/>
        <v>1948</v>
      </c>
      <c r="G21" s="242">
        <f t="shared" si="4"/>
        <v>20496</v>
      </c>
      <c r="H21" s="240">
        <f t="shared" si="4"/>
        <v>3606</v>
      </c>
      <c r="I21" s="241">
        <f t="shared" si="4"/>
        <v>46.9</v>
      </c>
      <c r="J21" s="241">
        <f t="shared" si="4"/>
        <v>390</v>
      </c>
      <c r="K21" s="241">
        <f t="shared" si="4"/>
        <v>1417</v>
      </c>
      <c r="L21" s="241">
        <f t="shared" si="4"/>
        <v>708</v>
      </c>
      <c r="M21" s="243">
        <f t="shared" si="4"/>
        <v>6167.9</v>
      </c>
      <c r="N21" s="244">
        <f t="shared" si="4"/>
        <v>17312.21</v>
      </c>
      <c r="O21" s="241">
        <f t="shared" si="4"/>
        <v>2689.89</v>
      </c>
      <c r="P21" s="245">
        <f t="shared" si="4"/>
        <v>20002.099999999999</v>
      </c>
      <c r="Q21" s="246">
        <f t="shared" si="4"/>
        <v>46666</v>
      </c>
    </row>
    <row r="22" spans="1:17" s="88" customFormat="1" ht="15" customHeight="1" thickTop="1" x14ac:dyDescent="0.25">
      <c r="A22" s="123"/>
      <c r="C22" s="120"/>
      <c r="D22" s="120"/>
      <c r="E22" s="120"/>
      <c r="F22" s="120"/>
      <c r="G22" s="120"/>
    </row>
    <row r="23" spans="1:17" s="88" customFormat="1" ht="15" customHeight="1" x14ac:dyDescent="0.25">
      <c r="A23" s="123"/>
      <c r="C23" s="87"/>
      <c r="E23" s="87"/>
      <c r="F23" s="87"/>
      <c r="H23" s="87"/>
      <c r="I23" s="87"/>
      <c r="J23" s="87"/>
      <c r="K23" s="87"/>
      <c r="L23" s="87"/>
      <c r="N23" s="121"/>
      <c r="Q23" s="122" t="s">
        <v>195</v>
      </c>
    </row>
    <row r="24" spans="1:17" s="88" customFormat="1" ht="15" customHeight="1" x14ac:dyDescent="0.25">
      <c r="A24" s="123"/>
      <c r="C24" s="87"/>
      <c r="G24" s="87"/>
      <c r="N24" s="123"/>
      <c r="P24" s="201">
        <v>43466</v>
      </c>
      <c r="Q24" s="201"/>
    </row>
    <row r="25" spans="1:17" s="88" customFormat="1" ht="15" customHeight="1" x14ac:dyDescent="0.25">
      <c r="A25" s="123"/>
      <c r="C25" s="87"/>
      <c r="E25" s="87"/>
      <c r="F25" s="87"/>
      <c r="G25" s="87"/>
      <c r="H25" s="87"/>
      <c r="I25" s="124"/>
      <c r="J25" s="87"/>
      <c r="K25" s="87"/>
      <c r="L25" s="87"/>
      <c r="M25" s="87"/>
      <c r="N25" s="87"/>
    </row>
    <row r="26" spans="1:17" s="88" customFormat="1" ht="15" customHeight="1" x14ac:dyDescent="0.25">
      <c r="A26" s="123"/>
      <c r="N26" s="123"/>
    </row>
    <row r="27" spans="1:17" s="88" customFormat="1" ht="15" customHeight="1" x14ac:dyDescent="0.25">
      <c r="A27" s="123"/>
      <c r="E27" s="87"/>
      <c r="N27" s="123"/>
    </row>
    <row r="28" spans="1:17" s="88" customFormat="1" ht="15" customHeight="1" x14ac:dyDescent="0.25">
      <c r="A28" s="123"/>
      <c r="M28" s="125"/>
      <c r="N28" s="126"/>
    </row>
    <row r="29" spans="1:17" s="88" customFormat="1" ht="15" customHeight="1" x14ac:dyDescent="0.25">
      <c r="A29" s="123"/>
      <c r="M29" s="127"/>
    </row>
    <row r="30" spans="1:17" s="88" customFormat="1" ht="15.75" x14ac:dyDescent="0.25">
      <c r="A30" s="123"/>
      <c r="N30" s="123"/>
    </row>
    <row r="31" spans="1:17" s="88" customFormat="1" ht="15.75" x14ac:dyDescent="0.25">
      <c r="A31" s="123"/>
      <c r="N31" s="123"/>
    </row>
    <row r="32" spans="1:17" ht="16.5" customHeight="1" x14ac:dyDescent="0.25">
      <c r="A32" s="190" t="s">
        <v>0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</row>
    <row r="33" spans="1:17" ht="16.5" customHeight="1" x14ac:dyDescent="0.25">
      <c r="A33" s="190" t="str">
        <f>"KECAMATAN "&amp;$A$3</f>
        <v>KECAMATAN TAHUN 2023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</row>
    <row r="34" spans="1:17" ht="16.5" customHeight="1" x14ac:dyDescent="0.25">
      <c r="A34" s="202" t="s">
        <v>39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</row>
    <row r="35" spans="1:17" ht="9.75" customHeight="1" thickBot="1" x14ac:dyDescent="0.3"/>
    <row r="36" spans="1:17" s="164" customFormat="1" ht="19.5" customHeight="1" thickTop="1" thickBot="1" x14ac:dyDescent="0.3">
      <c r="A36" s="181" t="s">
        <v>2</v>
      </c>
      <c r="B36" s="193" t="s">
        <v>18</v>
      </c>
      <c r="C36" s="194" t="s">
        <v>8</v>
      </c>
      <c r="D36" s="195"/>
      <c r="E36" s="195"/>
      <c r="F36" s="195"/>
      <c r="G36" s="195"/>
      <c r="H36" s="195"/>
      <c r="I36" s="195"/>
      <c r="J36" s="195"/>
      <c r="K36" s="195"/>
      <c r="L36" s="195"/>
      <c r="M36" s="196"/>
      <c r="N36" s="197" t="s">
        <v>16</v>
      </c>
      <c r="O36" s="182"/>
      <c r="P36" s="193"/>
      <c r="Q36" s="198" t="s">
        <v>20</v>
      </c>
    </row>
    <row r="37" spans="1:17" s="164" customFormat="1" ht="15.75" customHeight="1" thickTop="1" x14ac:dyDescent="0.25">
      <c r="A37" s="191"/>
      <c r="B37" s="188"/>
      <c r="C37" s="181" t="s">
        <v>3</v>
      </c>
      <c r="D37" s="182"/>
      <c r="E37" s="182"/>
      <c r="F37" s="182"/>
      <c r="G37" s="183"/>
      <c r="H37" s="181" t="s">
        <v>9</v>
      </c>
      <c r="I37" s="182"/>
      <c r="J37" s="182"/>
      <c r="K37" s="182"/>
      <c r="L37" s="182"/>
      <c r="M37" s="183"/>
      <c r="N37" s="184" t="s">
        <v>17</v>
      </c>
      <c r="O37" s="186" t="s">
        <v>15</v>
      </c>
      <c r="P37" s="188" t="s">
        <v>7</v>
      </c>
      <c r="Q37" s="199"/>
    </row>
    <row r="38" spans="1:17" s="164" customFormat="1" ht="63.75" thickBot="1" x14ac:dyDescent="0.3">
      <c r="A38" s="192"/>
      <c r="B38" s="189"/>
      <c r="C38" s="179" t="s">
        <v>4</v>
      </c>
      <c r="D38" s="177" t="s">
        <v>5</v>
      </c>
      <c r="E38" s="177" t="s">
        <v>19</v>
      </c>
      <c r="F38" s="177" t="s">
        <v>6</v>
      </c>
      <c r="G38" s="180" t="s">
        <v>7</v>
      </c>
      <c r="H38" s="179" t="s">
        <v>10</v>
      </c>
      <c r="I38" s="177" t="s">
        <v>11</v>
      </c>
      <c r="J38" s="177" t="s">
        <v>12</v>
      </c>
      <c r="K38" s="177" t="s">
        <v>14</v>
      </c>
      <c r="L38" s="177" t="s">
        <v>13</v>
      </c>
      <c r="M38" s="180" t="s">
        <v>7</v>
      </c>
      <c r="N38" s="185"/>
      <c r="O38" s="187"/>
      <c r="P38" s="189"/>
      <c r="Q38" s="200"/>
    </row>
    <row r="39" spans="1:17" s="118" customFormat="1" ht="17.25" thickTop="1" thickBot="1" x14ac:dyDescent="0.3">
      <c r="A39" s="112">
        <v>1</v>
      </c>
      <c r="B39" s="113">
        <v>2</v>
      </c>
      <c r="C39" s="112">
        <v>3</v>
      </c>
      <c r="D39" s="114">
        <v>4</v>
      </c>
      <c r="E39" s="114">
        <v>5</v>
      </c>
      <c r="F39" s="114">
        <v>6</v>
      </c>
      <c r="G39" s="115">
        <v>7</v>
      </c>
      <c r="H39" s="112">
        <v>8</v>
      </c>
      <c r="I39" s="114">
        <v>9</v>
      </c>
      <c r="J39" s="114">
        <v>10</v>
      </c>
      <c r="K39" s="114">
        <v>11</v>
      </c>
      <c r="L39" s="114">
        <v>12</v>
      </c>
      <c r="M39" s="115">
        <v>13</v>
      </c>
      <c r="N39" s="116">
        <v>14</v>
      </c>
      <c r="O39" s="114">
        <v>15</v>
      </c>
      <c r="P39" s="113">
        <v>16</v>
      </c>
      <c r="Q39" s="117">
        <v>17</v>
      </c>
    </row>
    <row r="40" spans="1:17" s="88" customFormat="1" ht="20.25" customHeight="1" thickTop="1" x14ac:dyDescent="0.25">
      <c r="A40" s="163">
        <v>1</v>
      </c>
      <c r="B40" s="171" t="s">
        <v>42</v>
      </c>
      <c r="C40" s="170">
        <v>147</v>
      </c>
      <c r="D40" s="128">
        <v>0</v>
      </c>
      <c r="E40" s="128">
        <v>0</v>
      </c>
      <c r="F40" s="128">
        <v>0</v>
      </c>
      <c r="G40" s="129">
        <f>SUM(C40:F40)</f>
        <v>147</v>
      </c>
      <c r="H40" s="128">
        <v>0</v>
      </c>
      <c r="I40" s="130">
        <v>0</v>
      </c>
      <c r="J40" s="128">
        <v>0</v>
      </c>
      <c r="K40" s="128">
        <v>0</v>
      </c>
      <c r="L40" s="128">
        <v>0</v>
      </c>
      <c r="M40" s="131">
        <f>SUM(H40:L40)</f>
        <v>0</v>
      </c>
      <c r="N40" s="130">
        <v>61</v>
      </c>
      <c r="O40" s="92">
        <v>5</v>
      </c>
      <c r="P40" s="132">
        <f>SUM(N40:O40)</f>
        <v>66</v>
      </c>
      <c r="Q40" s="108">
        <f>SUM(G40,M40,P40)</f>
        <v>213</v>
      </c>
    </row>
    <row r="41" spans="1:17" s="88" customFormat="1" ht="20.25" customHeight="1" x14ac:dyDescent="0.25">
      <c r="A41" s="163">
        <v>2</v>
      </c>
      <c r="B41" s="172" t="s">
        <v>41</v>
      </c>
      <c r="C41" s="170">
        <v>130</v>
      </c>
      <c r="D41" s="128">
        <v>0</v>
      </c>
      <c r="E41" s="128">
        <v>27</v>
      </c>
      <c r="F41" s="128">
        <v>10</v>
      </c>
      <c r="G41" s="129">
        <f>SUM(C41:F41)</f>
        <v>167</v>
      </c>
      <c r="H41" s="128">
        <v>0</v>
      </c>
      <c r="I41" s="130">
        <v>0</v>
      </c>
      <c r="J41" s="128">
        <v>0</v>
      </c>
      <c r="K41" s="128">
        <v>0</v>
      </c>
      <c r="L41" s="128">
        <v>0</v>
      </c>
      <c r="M41" s="131">
        <f>SUM(H41:L41)</f>
        <v>0</v>
      </c>
      <c r="N41" s="130">
        <v>95</v>
      </c>
      <c r="O41" s="92">
        <v>1</v>
      </c>
      <c r="P41" s="132">
        <f>SUM(N41:O41)</f>
        <v>96</v>
      </c>
      <c r="Q41" s="108">
        <f>SUM(G41,M41,P41)</f>
        <v>263</v>
      </c>
    </row>
    <row r="42" spans="1:17" s="88" customFormat="1" ht="20.25" customHeight="1" x14ac:dyDescent="0.25">
      <c r="A42" s="162">
        <v>3</v>
      </c>
      <c r="B42" s="173" t="s">
        <v>33</v>
      </c>
      <c r="C42" s="170">
        <v>0</v>
      </c>
      <c r="D42" s="128">
        <v>0</v>
      </c>
      <c r="E42" s="128">
        <v>100</v>
      </c>
      <c r="F42" s="128">
        <v>43</v>
      </c>
      <c r="G42" s="134">
        <f>SUM(C42:F42)</f>
        <v>143</v>
      </c>
      <c r="H42" s="128">
        <v>0</v>
      </c>
      <c r="I42" s="130">
        <v>0</v>
      </c>
      <c r="J42" s="128">
        <v>0</v>
      </c>
      <c r="K42" s="128">
        <v>0</v>
      </c>
      <c r="L42" s="128">
        <v>0</v>
      </c>
      <c r="M42" s="135">
        <f>SUM(H42:L42)</f>
        <v>0</v>
      </c>
      <c r="N42" s="130">
        <v>74</v>
      </c>
      <c r="O42" s="92">
        <v>11</v>
      </c>
      <c r="P42" s="136">
        <f>SUM(N42:O42)</f>
        <v>85</v>
      </c>
      <c r="Q42" s="106">
        <f>SUM(G42,M42,P42)</f>
        <v>228</v>
      </c>
    </row>
    <row r="43" spans="1:17" s="88" customFormat="1" ht="20.25" customHeight="1" x14ac:dyDescent="0.25">
      <c r="A43" s="163">
        <v>4</v>
      </c>
      <c r="B43" s="172" t="s">
        <v>34</v>
      </c>
      <c r="C43" s="170">
        <v>0</v>
      </c>
      <c r="D43" s="128">
        <v>0</v>
      </c>
      <c r="E43" s="128">
        <v>94</v>
      </c>
      <c r="F43" s="128">
        <v>100</v>
      </c>
      <c r="G43" s="129">
        <f t="shared" ref="G43:G49" si="5">SUM(C43:F43)</f>
        <v>194</v>
      </c>
      <c r="H43" s="128">
        <v>35</v>
      </c>
      <c r="I43" s="130">
        <v>0</v>
      </c>
      <c r="J43" s="128">
        <v>0</v>
      </c>
      <c r="K43" s="128">
        <v>0</v>
      </c>
      <c r="L43" s="128">
        <v>0</v>
      </c>
      <c r="M43" s="131">
        <f t="shared" ref="M43:M49" si="6">SUM(H43:L43)</f>
        <v>35</v>
      </c>
      <c r="N43" s="130">
        <v>93</v>
      </c>
      <c r="O43" s="92">
        <v>13</v>
      </c>
      <c r="P43" s="132">
        <f t="shared" ref="P43:P49" si="7">SUM(N43:O43)</f>
        <v>106</v>
      </c>
      <c r="Q43" s="108">
        <f t="shared" ref="Q43:Q49" si="8">SUM(G43,M43,P43)</f>
        <v>335</v>
      </c>
    </row>
    <row r="44" spans="1:17" s="88" customFormat="1" ht="20.25" customHeight="1" x14ac:dyDescent="0.25">
      <c r="A44" s="163">
        <v>5</v>
      </c>
      <c r="B44" s="172" t="s">
        <v>35</v>
      </c>
      <c r="C44" s="170">
        <v>0</v>
      </c>
      <c r="D44" s="128">
        <v>0</v>
      </c>
      <c r="E44" s="128">
        <v>82</v>
      </c>
      <c r="F44" s="128">
        <v>48</v>
      </c>
      <c r="G44" s="129">
        <f t="shared" si="5"/>
        <v>130</v>
      </c>
      <c r="H44" s="128">
        <v>10</v>
      </c>
      <c r="I44" s="130">
        <v>0</v>
      </c>
      <c r="J44" s="128">
        <v>0</v>
      </c>
      <c r="K44" s="128">
        <v>35</v>
      </c>
      <c r="L44" s="128">
        <v>0</v>
      </c>
      <c r="M44" s="131">
        <f t="shared" si="6"/>
        <v>45</v>
      </c>
      <c r="N44" s="130">
        <v>139</v>
      </c>
      <c r="O44" s="92">
        <v>8</v>
      </c>
      <c r="P44" s="132">
        <f t="shared" si="7"/>
        <v>147</v>
      </c>
      <c r="Q44" s="108">
        <f t="shared" si="8"/>
        <v>322</v>
      </c>
    </row>
    <row r="45" spans="1:17" s="88" customFormat="1" ht="20.25" customHeight="1" x14ac:dyDescent="0.25">
      <c r="A45" s="163">
        <v>6</v>
      </c>
      <c r="B45" s="172" t="s">
        <v>36</v>
      </c>
      <c r="C45" s="170">
        <v>0</v>
      </c>
      <c r="D45" s="128">
        <v>0</v>
      </c>
      <c r="E45" s="128">
        <v>90</v>
      </c>
      <c r="F45" s="128">
        <v>71</v>
      </c>
      <c r="G45" s="129">
        <f t="shared" si="5"/>
        <v>161</v>
      </c>
      <c r="H45" s="128">
        <v>3</v>
      </c>
      <c r="I45" s="130">
        <v>0</v>
      </c>
      <c r="J45" s="128">
        <v>0</v>
      </c>
      <c r="K45" s="128">
        <v>0</v>
      </c>
      <c r="L45" s="128">
        <v>0</v>
      </c>
      <c r="M45" s="131">
        <f t="shared" si="6"/>
        <v>3</v>
      </c>
      <c r="N45" s="130">
        <v>138</v>
      </c>
      <c r="O45" s="92">
        <v>4</v>
      </c>
      <c r="P45" s="132">
        <f t="shared" si="7"/>
        <v>142</v>
      </c>
      <c r="Q45" s="108">
        <f t="shared" si="8"/>
        <v>306</v>
      </c>
    </row>
    <row r="46" spans="1:17" s="88" customFormat="1" ht="20.25" customHeight="1" x14ac:dyDescent="0.25">
      <c r="A46" s="163">
        <v>7</v>
      </c>
      <c r="B46" s="172" t="s">
        <v>37</v>
      </c>
      <c r="C46" s="170">
        <v>0</v>
      </c>
      <c r="D46" s="128">
        <v>6</v>
      </c>
      <c r="E46" s="128">
        <v>40</v>
      </c>
      <c r="F46" s="128">
        <v>58</v>
      </c>
      <c r="G46" s="129">
        <f t="shared" si="5"/>
        <v>104</v>
      </c>
      <c r="H46" s="128">
        <v>17</v>
      </c>
      <c r="I46" s="130">
        <v>0</v>
      </c>
      <c r="J46" s="128">
        <v>0</v>
      </c>
      <c r="K46" s="128">
        <v>125</v>
      </c>
      <c r="L46" s="128">
        <v>0</v>
      </c>
      <c r="M46" s="131">
        <f t="shared" si="6"/>
        <v>142</v>
      </c>
      <c r="N46" s="130">
        <v>204</v>
      </c>
      <c r="O46" s="92">
        <v>8</v>
      </c>
      <c r="P46" s="132">
        <f t="shared" si="7"/>
        <v>212</v>
      </c>
      <c r="Q46" s="108">
        <f t="shared" si="8"/>
        <v>458</v>
      </c>
    </row>
    <row r="47" spans="1:17" s="88" customFormat="1" ht="20.25" customHeight="1" x14ac:dyDescent="0.25">
      <c r="A47" s="163">
        <v>8</v>
      </c>
      <c r="B47" s="172" t="s">
        <v>38</v>
      </c>
      <c r="C47" s="170">
        <v>0</v>
      </c>
      <c r="D47" s="128">
        <v>15</v>
      </c>
      <c r="E47" s="128">
        <v>0</v>
      </c>
      <c r="F47" s="128">
        <v>63</v>
      </c>
      <c r="G47" s="129">
        <f t="shared" si="5"/>
        <v>78</v>
      </c>
      <c r="H47" s="128">
        <v>50</v>
      </c>
      <c r="I47" s="130">
        <v>0</v>
      </c>
      <c r="J47" s="128">
        <v>0</v>
      </c>
      <c r="K47" s="128">
        <v>120</v>
      </c>
      <c r="L47" s="128">
        <v>0</v>
      </c>
      <c r="M47" s="131">
        <f t="shared" si="6"/>
        <v>170</v>
      </c>
      <c r="N47" s="130">
        <v>110</v>
      </c>
      <c r="O47" s="92">
        <v>13</v>
      </c>
      <c r="P47" s="132">
        <f t="shared" si="7"/>
        <v>123</v>
      </c>
      <c r="Q47" s="108">
        <f t="shared" si="8"/>
        <v>371</v>
      </c>
    </row>
    <row r="48" spans="1:17" s="88" customFormat="1" ht="20.25" customHeight="1" x14ac:dyDescent="0.25">
      <c r="A48" s="163">
        <v>9</v>
      </c>
      <c r="B48" s="172" t="s">
        <v>39</v>
      </c>
      <c r="C48" s="170">
        <v>0</v>
      </c>
      <c r="D48" s="128">
        <v>113</v>
      </c>
      <c r="E48" s="128">
        <v>0</v>
      </c>
      <c r="F48" s="128">
        <v>82</v>
      </c>
      <c r="G48" s="129">
        <f t="shared" si="5"/>
        <v>195</v>
      </c>
      <c r="H48" s="128">
        <v>0</v>
      </c>
      <c r="I48" s="130">
        <v>0</v>
      </c>
      <c r="J48" s="128">
        <v>0</v>
      </c>
      <c r="K48" s="128">
        <v>0</v>
      </c>
      <c r="L48" s="128">
        <v>0</v>
      </c>
      <c r="M48" s="131">
        <f t="shared" si="6"/>
        <v>0</v>
      </c>
      <c r="N48" s="130">
        <v>91</v>
      </c>
      <c r="O48" s="92">
        <v>8</v>
      </c>
      <c r="P48" s="132">
        <f t="shared" si="7"/>
        <v>99</v>
      </c>
      <c r="Q48" s="108">
        <f t="shared" si="8"/>
        <v>294</v>
      </c>
    </row>
    <row r="49" spans="1:17" s="88" customFormat="1" ht="20.25" customHeight="1" x14ac:dyDescent="0.25">
      <c r="A49" s="163">
        <v>10</v>
      </c>
      <c r="B49" s="172" t="s">
        <v>40</v>
      </c>
      <c r="C49" s="170">
        <v>123</v>
      </c>
      <c r="D49" s="128">
        <v>0</v>
      </c>
      <c r="E49" s="128">
        <v>0</v>
      </c>
      <c r="F49" s="128">
        <v>41</v>
      </c>
      <c r="G49" s="129">
        <f t="shared" si="5"/>
        <v>164</v>
      </c>
      <c r="H49" s="128">
        <v>7</v>
      </c>
      <c r="I49" s="130">
        <v>0.5</v>
      </c>
      <c r="J49" s="128">
        <v>0</v>
      </c>
      <c r="K49" s="128">
        <v>0</v>
      </c>
      <c r="L49" s="128">
        <v>0</v>
      </c>
      <c r="M49" s="157">
        <f t="shared" si="6"/>
        <v>7.5</v>
      </c>
      <c r="N49" s="130">
        <v>104</v>
      </c>
      <c r="O49" s="92">
        <v>4.5</v>
      </c>
      <c r="P49" s="132">
        <f t="shared" si="7"/>
        <v>108.5</v>
      </c>
      <c r="Q49" s="108">
        <f t="shared" si="8"/>
        <v>280</v>
      </c>
    </row>
    <row r="50" spans="1:17" s="88" customFormat="1" ht="20.25" customHeight="1" x14ac:dyDescent="0.25">
      <c r="A50" s="163">
        <v>11</v>
      </c>
      <c r="B50" s="172" t="s">
        <v>43</v>
      </c>
      <c r="C50" s="170">
        <v>230</v>
      </c>
      <c r="D50" s="128">
        <v>0</v>
      </c>
      <c r="E50" s="128">
        <v>0</v>
      </c>
      <c r="F50" s="128">
        <v>5</v>
      </c>
      <c r="G50" s="129">
        <f>SUM(C50:F50)</f>
        <v>235</v>
      </c>
      <c r="H50" s="128">
        <v>0</v>
      </c>
      <c r="I50" s="130">
        <v>0</v>
      </c>
      <c r="J50" s="128">
        <v>0</v>
      </c>
      <c r="K50" s="128">
        <v>0</v>
      </c>
      <c r="L50" s="128">
        <v>0</v>
      </c>
      <c r="M50" s="131">
        <f>SUM(H50:L50)</f>
        <v>0</v>
      </c>
      <c r="N50" s="130">
        <v>86</v>
      </c>
      <c r="O50" s="92">
        <v>15</v>
      </c>
      <c r="P50" s="132">
        <f>SUM(N50:O50)</f>
        <v>101</v>
      </c>
      <c r="Q50" s="108">
        <f>SUM(G50,M50,P50)</f>
        <v>336</v>
      </c>
    </row>
    <row r="51" spans="1:17" s="88" customFormat="1" ht="20.25" customHeight="1" x14ac:dyDescent="0.25">
      <c r="A51" s="163">
        <v>12</v>
      </c>
      <c r="B51" s="172" t="s">
        <v>44</v>
      </c>
      <c r="C51" s="170">
        <v>183</v>
      </c>
      <c r="D51" s="128">
        <v>0</v>
      </c>
      <c r="E51" s="128">
        <v>0</v>
      </c>
      <c r="F51" s="128">
        <v>0</v>
      </c>
      <c r="G51" s="129">
        <f>SUM(C51:F51)</f>
        <v>183</v>
      </c>
      <c r="H51" s="128">
        <v>31</v>
      </c>
      <c r="I51" s="130">
        <v>0.3</v>
      </c>
      <c r="J51" s="128">
        <v>0</v>
      </c>
      <c r="K51" s="128">
        <v>0</v>
      </c>
      <c r="L51" s="128">
        <v>0</v>
      </c>
      <c r="M51" s="157">
        <f>SUM(H51:L51)</f>
        <v>31.3</v>
      </c>
      <c r="N51" s="130">
        <v>79</v>
      </c>
      <c r="O51" s="92">
        <f>23-0.3</f>
        <v>22.7</v>
      </c>
      <c r="P51" s="132">
        <f>SUM(N51:O51)</f>
        <v>101.7</v>
      </c>
      <c r="Q51" s="108">
        <f>SUM(G51,M51,P51)</f>
        <v>316</v>
      </c>
    </row>
    <row r="52" spans="1:17" s="88" customFormat="1" ht="20.25" customHeight="1" thickBot="1" x14ac:dyDescent="0.3">
      <c r="A52" s="163">
        <v>13</v>
      </c>
      <c r="B52" s="174" t="s">
        <v>45</v>
      </c>
      <c r="C52" s="170">
        <v>159</v>
      </c>
      <c r="D52" s="128">
        <v>30</v>
      </c>
      <c r="E52" s="128">
        <v>0</v>
      </c>
      <c r="F52" s="128">
        <v>10</v>
      </c>
      <c r="G52" s="129">
        <f>SUM(C52:F52)</f>
        <v>199</v>
      </c>
      <c r="H52" s="128">
        <v>13</v>
      </c>
      <c r="I52" s="130">
        <v>0.2</v>
      </c>
      <c r="J52" s="128">
        <v>0</v>
      </c>
      <c r="K52" s="128">
        <v>65</v>
      </c>
      <c r="L52" s="128">
        <v>0</v>
      </c>
      <c r="M52" s="157">
        <f>SUM(H52:L52)</f>
        <v>78.2</v>
      </c>
      <c r="N52" s="130">
        <v>177</v>
      </c>
      <c r="O52" s="92">
        <f>22-0.2</f>
        <v>21.8</v>
      </c>
      <c r="P52" s="132">
        <f>SUM(N52:O52)</f>
        <v>198.8</v>
      </c>
      <c r="Q52" s="108">
        <f>SUM(G52,M52,P52)</f>
        <v>476</v>
      </c>
    </row>
    <row r="53" spans="1:17" s="119" customFormat="1" ht="20.25" customHeight="1" thickTop="1" thickBot="1" x14ac:dyDescent="0.3">
      <c r="A53" s="94"/>
      <c r="B53" s="95" t="s">
        <v>7</v>
      </c>
      <c r="C53" s="138">
        <f>SUM(C40:C52)</f>
        <v>972</v>
      </c>
      <c r="D53" s="105">
        <f t="shared" ref="D53:Q53" si="9">SUM(D40:D52)</f>
        <v>164</v>
      </c>
      <c r="E53" s="105">
        <f t="shared" si="9"/>
        <v>433</v>
      </c>
      <c r="F53" s="105">
        <f t="shared" si="9"/>
        <v>531</v>
      </c>
      <c r="G53" s="105">
        <f t="shared" si="9"/>
        <v>2100</v>
      </c>
      <c r="H53" s="105">
        <f t="shared" si="9"/>
        <v>166</v>
      </c>
      <c r="I53" s="158">
        <f t="shared" si="9"/>
        <v>1</v>
      </c>
      <c r="J53" s="105">
        <f t="shared" si="9"/>
        <v>0</v>
      </c>
      <c r="K53" s="105">
        <f t="shared" si="9"/>
        <v>345</v>
      </c>
      <c r="L53" s="105">
        <f t="shared" si="9"/>
        <v>0</v>
      </c>
      <c r="M53" s="96">
        <f t="shared" si="9"/>
        <v>512</v>
      </c>
      <c r="N53" s="138">
        <f t="shared" si="9"/>
        <v>1451</v>
      </c>
      <c r="O53" s="105">
        <f t="shared" si="9"/>
        <v>135</v>
      </c>
      <c r="P53" s="139">
        <f t="shared" si="9"/>
        <v>1586</v>
      </c>
      <c r="Q53" s="175">
        <f t="shared" si="9"/>
        <v>4198</v>
      </c>
    </row>
    <row r="54" spans="1:17" s="88" customFormat="1" ht="15" customHeight="1" thickTop="1" x14ac:dyDescent="0.25">
      <c r="A54" s="123"/>
    </row>
    <row r="55" spans="1:17" s="88" customFormat="1" ht="15" customHeight="1" x14ac:dyDescent="0.25">
      <c r="A55" s="123"/>
      <c r="N55" s="123"/>
      <c r="Q55" s="122"/>
    </row>
    <row r="56" spans="1:17" s="88" customFormat="1" ht="15" customHeight="1" x14ac:dyDescent="0.25">
      <c r="A56" s="123"/>
      <c r="N56" s="123"/>
    </row>
    <row r="57" spans="1:17" s="88" customFormat="1" ht="15" customHeight="1" x14ac:dyDescent="0.25">
      <c r="A57" s="123"/>
      <c r="N57" s="123"/>
    </row>
    <row r="58" spans="1:17" s="88" customFormat="1" ht="15" customHeight="1" x14ac:dyDescent="0.25">
      <c r="A58" s="123"/>
      <c r="N58" s="123"/>
    </row>
    <row r="59" spans="1:17" s="88" customFormat="1" ht="15" customHeight="1" x14ac:dyDescent="0.25">
      <c r="A59" s="123"/>
      <c r="N59" s="123"/>
    </row>
    <row r="60" spans="1:17" s="88" customFormat="1" ht="15" customHeight="1" x14ac:dyDescent="0.25">
      <c r="A60" s="123"/>
      <c r="M60" s="125"/>
      <c r="N60" s="126"/>
    </row>
    <row r="61" spans="1:17" s="88" customFormat="1" ht="15" customHeight="1" x14ac:dyDescent="0.25">
      <c r="A61" s="123"/>
      <c r="M61" s="127"/>
    </row>
    <row r="62" spans="1:17" ht="16.5" customHeight="1" x14ac:dyDescent="0.25">
      <c r="A62" s="190" t="s">
        <v>0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</row>
    <row r="63" spans="1:17" ht="16.5" customHeight="1" x14ac:dyDescent="0.25">
      <c r="A63" s="190" t="str">
        <f>"KECAMATAN "&amp;$A$3</f>
        <v>KECAMATAN TAHUN 2023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</row>
    <row r="64" spans="1:17" ht="16.5" customHeight="1" x14ac:dyDescent="0.25">
      <c r="A64" s="202" t="s">
        <v>47</v>
      </c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</row>
    <row r="65" spans="1:17" ht="9.75" customHeight="1" thickBot="1" x14ac:dyDescent="0.3"/>
    <row r="66" spans="1:17" s="164" customFormat="1" ht="19.5" customHeight="1" thickTop="1" thickBot="1" x14ac:dyDescent="0.3">
      <c r="A66" s="181" t="s">
        <v>2</v>
      </c>
      <c r="B66" s="193" t="s">
        <v>18</v>
      </c>
      <c r="C66" s="194" t="s">
        <v>8</v>
      </c>
      <c r="D66" s="195"/>
      <c r="E66" s="195"/>
      <c r="F66" s="195"/>
      <c r="G66" s="195"/>
      <c r="H66" s="195"/>
      <c r="I66" s="195"/>
      <c r="J66" s="195"/>
      <c r="K66" s="195"/>
      <c r="L66" s="195"/>
      <c r="M66" s="196"/>
      <c r="N66" s="197" t="s">
        <v>16</v>
      </c>
      <c r="O66" s="182"/>
      <c r="P66" s="193"/>
      <c r="Q66" s="198" t="s">
        <v>20</v>
      </c>
    </row>
    <row r="67" spans="1:17" s="164" customFormat="1" ht="15.75" customHeight="1" thickTop="1" x14ac:dyDescent="0.25">
      <c r="A67" s="191"/>
      <c r="B67" s="188"/>
      <c r="C67" s="181" t="s">
        <v>3</v>
      </c>
      <c r="D67" s="182"/>
      <c r="E67" s="182"/>
      <c r="F67" s="182"/>
      <c r="G67" s="183"/>
      <c r="H67" s="181" t="s">
        <v>9</v>
      </c>
      <c r="I67" s="182"/>
      <c r="J67" s="182"/>
      <c r="K67" s="182"/>
      <c r="L67" s="182"/>
      <c r="M67" s="183"/>
      <c r="N67" s="184" t="s">
        <v>17</v>
      </c>
      <c r="O67" s="186" t="s">
        <v>15</v>
      </c>
      <c r="P67" s="188" t="s">
        <v>7</v>
      </c>
      <c r="Q67" s="199"/>
    </row>
    <row r="68" spans="1:17" s="164" customFormat="1" ht="63.75" thickBot="1" x14ac:dyDescent="0.3">
      <c r="A68" s="192"/>
      <c r="B68" s="189"/>
      <c r="C68" s="179" t="s">
        <v>4</v>
      </c>
      <c r="D68" s="177" t="s">
        <v>5</v>
      </c>
      <c r="E68" s="177" t="s">
        <v>19</v>
      </c>
      <c r="F68" s="177" t="s">
        <v>6</v>
      </c>
      <c r="G68" s="180" t="s">
        <v>7</v>
      </c>
      <c r="H68" s="179" t="s">
        <v>10</v>
      </c>
      <c r="I68" s="177" t="s">
        <v>11</v>
      </c>
      <c r="J68" s="177" t="s">
        <v>12</v>
      </c>
      <c r="K68" s="177" t="s">
        <v>14</v>
      </c>
      <c r="L68" s="177" t="s">
        <v>13</v>
      </c>
      <c r="M68" s="180" t="s">
        <v>7</v>
      </c>
      <c r="N68" s="185"/>
      <c r="O68" s="187"/>
      <c r="P68" s="189"/>
      <c r="Q68" s="200"/>
    </row>
    <row r="69" spans="1:17" s="118" customFormat="1" ht="17.25" thickTop="1" thickBot="1" x14ac:dyDescent="0.3">
      <c r="A69" s="112">
        <v>1</v>
      </c>
      <c r="B69" s="113">
        <v>2</v>
      </c>
      <c r="C69" s="112">
        <v>3</v>
      </c>
      <c r="D69" s="114">
        <v>4</v>
      </c>
      <c r="E69" s="114">
        <v>5</v>
      </c>
      <c r="F69" s="114">
        <v>6</v>
      </c>
      <c r="G69" s="115">
        <v>7</v>
      </c>
      <c r="H69" s="112">
        <v>8</v>
      </c>
      <c r="I69" s="114">
        <v>9</v>
      </c>
      <c r="J69" s="114">
        <v>10</v>
      </c>
      <c r="K69" s="114">
        <v>11</v>
      </c>
      <c r="L69" s="114">
        <v>12</v>
      </c>
      <c r="M69" s="115">
        <v>13</v>
      </c>
      <c r="N69" s="116">
        <v>14</v>
      </c>
      <c r="O69" s="114">
        <v>15</v>
      </c>
      <c r="P69" s="113">
        <v>16</v>
      </c>
      <c r="Q69" s="117">
        <v>17</v>
      </c>
    </row>
    <row r="70" spans="1:17" s="88" customFormat="1" ht="20.25" customHeight="1" thickTop="1" x14ac:dyDescent="0.25">
      <c r="A70" s="162">
        <v>1</v>
      </c>
      <c r="B70" s="171" t="s">
        <v>48</v>
      </c>
      <c r="C70" s="170">
        <v>2</v>
      </c>
      <c r="D70" s="128">
        <v>3</v>
      </c>
      <c r="E70" s="128">
        <v>0</v>
      </c>
      <c r="F70" s="128">
        <v>5</v>
      </c>
      <c r="G70" s="134">
        <f>SUM(C70:F70)</f>
        <v>10</v>
      </c>
      <c r="H70" s="128">
        <v>173</v>
      </c>
      <c r="I70" s="140">
        <v>0.06</v>
      </c>
      <c r="J70" s="128">
        <v>46</v>
      </c>
      <c r="K70" s="128">
        <v>198</v>
      </c>
      <c r="L70" s="128">
        <v>0</v>
      </c>
      <c r="M70" s="141">
        <f>SUM(H70:L70)</f>
        <v>417.06</v>
      </c>
      <c r="N70" s="128">
        <v>133</v>
      </c>
      <c r="O70" s="140">
        <v>13.94</v>
      </c>
      <c r="P70" s="142">
        <f>SUM(N70:O70)</f>
        <v>146.94</v>
      </c>
      <c r="Q70" s="137">
        <f>SUM(G70,M70,P70)</f>
        <v>574</v>
      </c>
    </row>
    <row r="71" spans="1:17" s="88" customFormat="1" ht="20.25" customHeight="1" x14ac:dyDescent="0.25">
      <c r="A71" s="163">
        <v>2</v>
      </c>
      <c r="B71" s="172" t="s">
        <v>49</v>
      </c>
      <c r="C71" s="170">
        <v>0</v>
      </c>
      <c r="D71" s="128">
        <v>0</v>
      </c>
      <c r="E71" s="128">
        <v>0</v>
      </c>
      <c r="F71" s="128">
        <v>20</v>
      </c>
      <c r="G71" s="129">
        <f t="shared" ref="G71:G81" si="10">SUM(C71:F71)</f>
        <v>20</v>
      </c>
      <c r="H71" s="128">
        <v>154</v>
      </c>
      <c r="I71" s="140">
        <v>1.4999999999999999E-2</v>
      </c>
      <c r="J71" s="128">
        <v>50</v>
      </c>
      <c r="K71" s="128">
        <v>71</v>
      </c>
      <c r="L71" s="128">
        <v>0</v>
      </c>
      <c r="M71" s="143">
        <f t="shared" ref="M71:M81" si="11">SUM(H71:L71)</f>
        <v>275.01499999999999</v>
      </c>
      <c r="N71" s="128">
        <v>129</v>
      </c>
      <c r="O71" s="140">
        <v>45.984999999999999</v>
      </c>
      <c r="P71" s="144">
        <f t="shared" ref="P71:P81" si="12">SUM(N71:O71)</f>
        <v>174.98500000000001</v>
      </c>
      <c r="Q71" s="133">
        <f t="shared" ref="Q71:Q81" si="13">SUM(G71,M71,P71)</f>
        <v>470</v>
      </c>
    </row>
    <row r="72" spans="1:17" s="88" customFormat="1" ht="20.25" customHeight="1" x14ac:dyDescent="0.25">
      <c r="A72" s="163">
        <v>3</v>
      </c>
      <c r="B72" s="172" t="s">
        <v>50</v>
      </c>
      <c r="C72" s="170">
        <v>5</v>
      </c>
      <c r="D72" s="128">
        <v>24</v>
      </c>
      <c r="E72" s="128">
        <v>0</v>
      </c>
      <c r="F72" s="128">
        <v>51</v>
      </c>
      <c r="G72" s="129">
        <f t="shared" si="10"/>
        <v>80</v>
      </c>
      <c r="H72" s="128">
        <v>50</v>
      </c>
      <c r="I72" s="140">
        <v>3.2000000000000001E-2</v>
      </c>
      <c r="J72" s="128">
        <v>136</v>
      </c>
      <c r="K72" s="128">
        <v>74</v>
      </c>
      <c r="L72" s="128">
        <v>0</v>
      </c>
      <c r="M72" s="143">
        <f t="shared" si="11"/>
        <v>260.03199999999998</v>
      </c>
      <c r="N72" s="128">
        <v>109</v>
      </c>
      <c r="O72" s="140">
        <v>7.968</v>
      </c>
      <c r="P72" s="144">
        <f t="shared" si="12"/>
        <v>116.968</v>
      </c>
      <c r="Q72" s="133">
        <f t="shared" si="13"/>
        <v>457</v>
      </c>
    </row>
    <row r="73" spans="1:17" s="88" customFormat="1" ht="20.25" customHeight="1" x14ac:dyDescent="0.25">
      <c r="A73" s="163">
        <v>4</v>
      </c>
      <c r="B73" s="172" t="s">
        <v>51</v>
      </c>
      <c r="C73" s="170">
        <v>0</v>
      </c>
      <c r="D73" s="128">
        <v>0</v>
      </c>
      <c r="E73" s="128">
        <v>0</v>
      </c>
      <c r="F73" s="128">
        <v>78</v>
      </c>
      <c r="G73" s="129">
        <f t="shared" si="10"/>
        <v>78</v>
      </c>
      <c r="H73" s="128">
        <v>8</v>
      </c>
      <c r="I73" s="140">
        <v>6.4000000000000001E-2</v>
      </c>
      <c r="J73" s="128">
        <v>86</v>
      </c>
      <c r="K73" s="128">
        <v>107</v>
      </c>
      <c r="L73" s="128">
        <v>0</v>
      </c>
      <c r="M73" s="143">
        <f t="shared" si="11"/>
        <v>201.06399999999999</v>
      </c>
      <c r="N73" s="128">
        <v>143</v>
      </c>
      <c r="O73" s="140">
        <v>2.9359999999999999</v>
      </c>
      <c r="P73" s="144">
        <f t="shared" si="12"/>
        <v>145.93600000000001</v>
      </c>
      <c r="Q73" s="133">
        <f t="shared" si="13"/>
        <v>425</v>
      </c>
    </row>
    <row r="74" spans="1:17" s="88" customFormat="1" ht="20.25" customHeight="1" x14ac:dyDescent="0.25">
      <c r="A74" s="163">
        <v>5</v>
      </c>
      <c r="B74" s="172" t="s">
        <v>52</v>
      </c>
      <c r="C74" s="170">
        <v>0</v>
      </c>
      <c r="D74" s="128">
        <v>34</v>
      </c>
      <c r="E74" s="128">
        <v>0</v>
      </c>
      <c r="F74" s="128">
        <v>95</v>
      </c>
      <c r="G74" s="129">
        <f t="shared" si="10"/>
        <v>129</v>
      </c>
      <c r="H74" s="128">
        <v>25</v>
      </c>
      <c r="I74" s="140">
        <v>4.5999999999999999E-2</v>
      </c>
      <c r="J74" s="128">
        <v>0</v>
      </c>
      <c r="K74" s="128">
        <v>46</v>
      </c>
      <c r="L74" s="128">
        <v>0</v>
      </c>
      <c r="M74" s="143">
        <f t="shared" si="11"/>
        <v>71.045999999999992</v>
      </c>
      <c r="N74" s="128">
        <v>155</v>
      </c>
      <c r="O74" s="140">
        <v>17.954000000000001</v>
      </c>
      <c r="P74" s="144">
        <f t="shared" si="12"/>
        <v>172.95400000000001</v>
      </c>
      <c r="Q74" s="133">
        <f t="shared" si="13"/>
        <v>373</v>
      </c>
    </row>
    <row r="75" spans="1:17" s="88" customFormat="1" ht="20.25" customHeight="1" x14ac:dyDescent="0.25">
      <c r="A75" s="163">
        <v>6</v>
      </c>
      <c r="B75" s="172" t="s">
        <v>47</v>
      </c>
      <c r="C75" s="170">
        <v>25</v>
      </c>
      <c r="D75" s="128">
        <v>32</v>
      </c>
      <c r="E75" s="128">
        <v>6</v>
      </c>
      <c r="F75" s="128">
        <f>90-6</f>
        <v>84</v>
      </c>
      <c r="G75" s="129">
        <f t="shared" si="10"/>
        <v>147</v>
      </c>
      <c r="H75" s="128">
        <v>11</v>
      </c>
      <c r="I75" s="140">
        <v>0.2</v>
      </c>
      <c r="J75" s="128">
        <v>0</v>
      </c>
      <c r="K75" s="128">
        <v>3</v>
      </c>
      <c r="L75" s="128">
        <v>0</v>
      </c>
      <c r="M75" s="143">
        <f t="shared" si="11"/>
        <v>14.2</v>
      </c>
      <c r="N75" s="128">
        <v>81</v>
      </c>
      <c r="O75" s="140">
        <v>5.8</v>
      </c>
      <c r="P75" s="144">
        <f t="shared" si="12"/>
        <v>86.8</v>
      </c>
      <c r="Q75" s="133">
        <f t="shared" si="13"/>
        <v>248</v>
      </c>
    </row>
    <row r="76" spans="1:17" s="88" customFormat="1" ht="20.25" customHeight="1" x14ac:dyDescent="0.25">
      <c r="A76" s="163">
        <v>7</v>
      </c>
      <c r="B76" s="172" t="s">
        <v>53</v>
      </c>
      <c r="C76" s="170">
        <v>70</v>
      </c>
      <c r="D76" s="128">
        <v>20</v>
      </c>
      <c r="E76" s="128">
        <v>6</v>
      </c>
      <c r="F76" s="128">
        <f>56-6</f>
        <v>50</v>
      </c>
      <c r="G76" s="129">
        <f t="shared" si="10"/>
        <v>146</v>
      </c>
      <c r="H76" s="128">
        <v>42</v>
      </c>
      <c r="I76" s="140">
        <v>3.2000000000000001E-2</v>
      </c>
      <c r="J76" s="128">
        <v>0</v>
      </c>
      <c r="K76" s="128">
        <v>7</v>
      </c>
      <c r="L76" s="128">
        <v>0</v>
      </c>
      <c r="M76" s="143">
        <f t="shared" si="11"/>
        <v>49.031999999999996</v>
      </c>
      <c r="N76" s="128">
        <v>101</v>
      </c>
      <c r="O76" s="140">
        <v>20.968</v>
      </c>
      <c r="P76" s="144">
        <f t="shared" si="12"/>
        <v>121.968</v>
      </c>
      <c r="Q76" s="133">
        <f t="shared" si="13"/>
        <v>317</v>
      </c>
    </row>
    <row r="77" spans="1:17" s="88" customFormat="1" ht="20.25" customHeight="1" x14ac:dyDescent="0.25">
      <c r="A77" s="163">
        <v>8</v>
      </c>
      <c r="B77" s="172" t="s">
        <v>54</v>
      </c>
      <c r="C77" s="170">
        <v>70</v>
      </c>
      <c r="D77" s="128">
        <v>6</v>
      </c>
      <c r="E77" s="128">
        <v>0</v>
      </c>
      <c r="F77" s="128">
        <v>14</v>
      </c>
      <c r="G77" s="129">
        <f t="shared" si="10"/>
        <v>90</v>
      </c>
      <c r="H77" s="128">
        <v>59</v>
      </c>
      <c r="I77" s="140">
        <v>0.128</v>
      </c>
      <c r="J77" s="128">
        <v>0</v>
      </c>
      <c r="K77" s="128">
        <v>31</v>
      </c>
      <c r="L77" s="128">
        <v>0</v>
      </c>
      <c r="M77" s="143">
        <f t="shared" si="11"/>
        <v>90.128</v>
      </c>
      <c r="N77" s="128">
        <v>60</v>
      </c>
      <c r="O77" s="140">
        <v>5.8719999999999999</v>
      </c>
      <c r="P77" s="144">
        <f t="shared" si="12"/>
        <v>65.872</v>
      </c>
      <c r="Q77" s="133">
        <f t="shared" si="13"/>
        <v>246</v>
      </c>
    </row>
    <row r="78" spans="1:17" s="88" customFormat="1" ht="20.25" customHeight="1" x14ac:dyDescent="0.25">
      <c r="A78" s="163">
        <v>9</v>
      </c>
      <c r="B78" s="172" t="s">
        <v>55</v>
      </c>
      <c r="C78" s="170">
        <v>110</v>
      </c>
      <c r="D78" s="128">
        <v>0</v>
      </c>
      <c r="E78" s="128">
        <v>0</v>
      </c>
      <c r="F78" s="128">
        <v>0</v>
      </c>
      <c r="G78" s="129">
        <f t="shared" si="10"/>
        <v>110</v>
      </c>
      <c r="H78" s="128">
        <v>49</v>
      </c>
      <c r="I78" s="140">
        <v>0.19700000000000001</v>
      </c>
      <c r="J78" s="128">
        <v>0</v>
      </c>
      <c r="K78" s="128">
        <v>11</v>
      </c>
      <c r="L78" s="128">
        <v>0</v>
      </c>
      <c r="M78" s="143">
        <f t="shared" si="11"/>
        <v>60.197000000000003</v>
      </c>
      <c r="N78" s="128">
        <v>143</v>
      </c>
      <c r="O78" s="140">
        <v>1.8029999999999999</v>
      </c>
      <c r="P78" s="144">
        <f t="shared" si="12"/>
        <v>144.803</v>
      </c>
      <c r="Q78" s="133">
        <f t="shared" si="13"/>
        <v>315</v>
      </c>
    </row>
    <row r="79" spans="1:17" s="88" customFormat="1" ht="20.25" customHeight="1" x14ac:dyDescent="0.25">
      <c r="A79" s="163">
        <v>10</v>
      </c>
      <c r="B79" s="172" t="s">
        <v>56</v>
      </c>
      <c r="C79" s="170">
        <v>82</v>
      </c>
      <c r="D79" s="128">
        <v>0</v>
      </c>
      <c r="E79" s="128">
        <v>0</v>
      </c>
      <c r="F79" s="128">
        <v>0</v>
      </c>
      <c r="G79" s="129">
        <f t="shared" si="10"/>
        <v>82</v>
      </c>
      <c r="H79" s="128">
        <v>21</v>
      </c>
      <c r="I79" s="140">
        <v>1.9E-2</v>
      </c>
      <c r="J79" s="128">
        <v>0</v>
      </c>
      <c r="K79" s="128">
        <v>13</v>
      </c>
      <c r="L79" s="128">
        <v>0</v>
      </c>
      <c r="M79" s="143">
        <f t="shared" si="11"/>
        <v>34.018999999999998</v>
      </c>
      <c r="N79" s="128">
        <v>87</v>
      </c>
      <c r="O79" s="140">
        <v>9.9809999999999999</v>
      </c>
      <c r="P79" s="144">
        <f t="shared" si="12"/>
        <v>96.980999999999995</v>
      </c>
      <c r="Q79" s="133">
        <f t="shared" si="13"/>
        <v>213</v>
      </c>
    </row>
    <row r="80" spans="1:17" s="88" customFormat="1" ht="20.25" customHeight="1" x14ac:dyDescent="0.25">
      <c r="A80" s="163">
        <v>11</v>
      </c>
      <c r="B80" s="172" t="s">
        <v>57</v>
      </c>
      <c r="C80" s="170">
        <v>128</v>
      </c>
      <c r="D80" s="128">
        <v>0</v>
      </c>
      <c r="E80" s="128">
        <v>0</v>
      </c>
      <c r="F80" s="128">
        <v>2</v>
      </c>
      <c r="G80" s="129">
        <f t="shared" si="10"/>
        <v>130</v>
      </c>
      <c r="H80" s="128">
        <v>43</v>
      </c>
      <c r="I80" s="140">
        <v>4.7E-2</v>
      </c>
      <c r="J80" s="128">
        <v>0</v>
      </c>
      <c r="K80" s="128">
        <v>17</v>
      </c>
      <c r="L80" s="128">
        <v>0</v>
      </c>
      <c r="M80" s="143">
        <f t="shared" si="11"/>
        <v>60.046999999999997</v>
      </c>
      <c r="N80" s="128">
        <v>156</v>
      </c>
      <c r="O80" s="140">
        <v>31.952999999999999</v>
      </c>
      <c r="P80" s="144">
        <f t="shared" si="12"/>
        <v>187.953</v>
      </c>
      <c r="Q80" s="133">
        <f t="shared" si="13"/>
        <v>378</v>
      </c>
    </row>
    <row r="81" spans="1:17" s="88" customFormat="1" ht="20.25" customHeight="1" thickBot="1" x14ac:dyDescent="0.3">
      <c r="A81" s="163">
        <v>12</v>
      </c>
      <c r="B81" s="174" t="s">
        <v>58</v>
      </c>
      <c r="C81" s="170">
        <v>95</v>
      </c>
      <c r="D81" s="128">
        <v>6</v>
      </c>
      <c r="E81" s="128">
        <v>8</v>
      </c>
      <c r="F81" s="128">
        <v>0</v>
      </c>
      <c r="G81" s="129">
        <f t="shared" si="10"/>
        <v>109</v>
      </c>
      <c r="H81" s="128">
        <v>21</v>
      </c>
      <c r="I81" s="140">
        <v>0.16</v>
      </c>
      <c r="J81" s="128">
        <v>60</v>
      </c>
      <c r="K81" s="128">
        <v>26</v>
      </c>
      <c r="L81" s="128">
        <v>0</v>
      </c>
      <c r="M81" s="143">
        <f t="shared" si="11"/>
        <v>107.16</v>
      </c>
      <c r="N81" s="128">
        <v>142</v>
      </c>
      <c r="O81" s="92">
        <v>11.84</v>
      </c>
      <c r="P81" s="144">
        <f t="shared" si="12"/>
        <v>153.84</v>
      </c>
      <c r="Q81" s="133">
        <f t="shared" si="13"/>
        <v>370</v>
      </c>
    </row>
    <row r="82" spans="1:17" s="119" customFormat="1" ht="20.25" customHeight="1" thickTop="1" thickBot="1" x14ac:dyDescent="0.3">
      <c r="A82" s="94"/>
      <c r="B82" s="95" t="s">
        <v>7</v>
      </c>
      <c r="C82" s="138">
        <f t="shared" ref="C82:Q82" si="14">SUM(C70:C81)</f>
        <v>587</v>
      </c>
      <c r="D82" s="105">
        <f t="shared" si="14"/>
        <v>125</v>
      </c>
      <c r="E82" s="105">
        <f t="shared" si="14"/>
        <v>20</v>
      </c>
      <c r="F82" s="105">
        <f t="shared" si="14"/>
        <v>399</v>
      </c>
      <c r="G82" s="139">
        <f t="shared" si="14"/>
        <v>1131</v>
      </c>
      <c r="H82" s="138">
        <f t="shared" si="14"/>
        <v>656</v>
      </c>
      <c r="I82" s="105">
        <f t="shared" si="14"/>
        <v>1</v>
      </c>
      <c r="J82" s="105">
        <f t="shared" si="14"/>
        <v>378</v>
      </c>
      <c r="K82" s="105">
        <f t="shared" si="14"/>
        <v>604</v>
      </c>
      <c r="L82" s="105">
        <f t="shared" si="14"/>
        <v>0</v>
      </c>
      <c r="M82" s="145">
        <f t="shared" si="14"/>
        <v>1639</v>
      </c>
      <c r="N82" s="146">
        <f t="shared" si="14"/>
        <v>1439</v>
      </c>
      <c r="O82" s="109">
        <f t="shared" si="14"/>
        <v>177.00000000000003</v>
      </c>
      <c r="P82" s="110">
        <f t="shared" si="14"/>
        <v>1616</v>
      </c>
      <c r="Q82" s="147">
        <f t="shared" si="14"/>
        <v>4386</v>
      </c>
    </row>
    <row r="83" spans="1:17" s="88" customFormat="1" ht="15" customHeight="1" thickTop="1" x14ac:dyDescent="0.25">
      <c r="A83" s="123"/>
    </row>
    <row r="84" spans="1:17" s="88" customFormat="1" ht="15" customHeight="1" x14ac:dyDescent="0.25">
      <c r="A84" s="123"/>
      <c r="N84" s="123"/>
      <c r="Q84" s="122"/>
    </row>
    <row r="85" spans="1:17" s="88" customFormat="1" ht="15" customHeight="1" x14ac:dyDescent="0.25">
      <c r="A85" s="123"/>
      <c r="N85" s="123"/>
    </row>
    <row r="86" spans="1:17" s="88" customFormat="1" ht="15" customHeight="1" x14ac:dyDescent="0.25">
      <c r="A86" s="123"/>
      <c r="N86" s="123"/>
    </row>
    <row r="87" spans="1:17" s="88" customFormat="1" ht="15" customHeight="1" x14ac:dyDescent="0.25">
      <c r="A87" s="123"/>
      <c r="N87" s="123"/>
    </row>
    <row r="88" spans="1:17" s="88" customFormat="1" ht="15" customHeight="1" x14ac:dyDescent="0.25">
      <c r="A88" s="123"/>
      <c r="N88" s="123"/>
    </row>
    <row r="89" spans="1:17" s="88" customFormat="1" ht="15" customHeight="1" x14ac:dyDescent="0.25">
      <c r="A89" s="123"/>
      <c r="M89" s="125"/>
      <c r="N89" s="126"/>
    </row>
    <row r="90" spans="1:17" s="88" customFormat="1" ht="15" customHeight="1" x14ac:dyDescent="0.25">
      <c r="A90" s="123"/>
      <c r="M90" s="127"/>
    </row>
    <row r="91" spans="1:17" s="88" customFormat="1" ht="15.75" x14ac:dyDescent="0.25">
      <c r="A91" s="123"/>
      <c r="N91" s="123"/>
    </row>
    <row r="92" spans="1:17" ht="16.5" customHeight="1" x14ac:dyDescent="0.25">
      <c r="A92" s="190" t="s">
        <v>0</v>
      </c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</row>
    <row r="93" spans="1:17" ht="16.5" customHeight="1" x14ac:dyDescent="0.25">
      <c r="A93" s="190" t="str">
        <f>"KECAMATAN "&amp;$A$3</f>
        <v>KECAMATAN TAHUN 2023</v>
      </c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</row>
    <row r="94" spans="1:17" ht="16.5" customHeight="1" x14ac:dyDescent="0.25">
      <c r="A94" s="202" t="s">
        <v>59</v>
      </c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</row>
    <row r="95" spans="1:17" ht="9.75" customHeight="1" thickBot="1" x14ac:dyDescent="0.3"/>
    <row r="96" spans="1:17" s="164" customFormat="1" ht="19.5" customHeight="1" thickTop="1" thickBot="1" x14ac:dyDescent="0.3">
      <c r="A96" s="181" t="s">
        <v>2</v>
      </c>
      <c r="B96" s="193" t="s">
        <v>18</v>
      </c>
      <c r="C96" s="194" t="s">
        <v>8</v>
      </c>
      <c r="D96" s="195"/>
      <c r="E96" s="195"/>
      <c r="F96" s="195"/>
      <c r="G96" s="195"/>
      <c r="H96" s="195"/>
      <c r="I96" s="195"/>
      <c r="J96" s="195"/>
      <c r="K96" s="195"/>
      <c r="L96" s="195"/>
      <c r="M96" s="196"/>
      <c r="N96" s="197" t="s">
        <v>16</v>
      </c>
      <c r="O96" s="182"/>
      <c r="P96" s="193"/>
      <c r="Q96" s="198" t="s">
        <v>20</v>
      </c>
    </row>
    <row r="97" spans="1:17" s="164" customFormat="1" ht="15.75" customHeight="1" thickTop="1" x14ac:dyDescent="0.25">
      <c r="A97" s="191"/>
      <c r="B97" s="188"/>
      <c r="C97" s="181" t="s">
        <v>3</v>
      </c>
      <c r="D97" s="182"/>
      <c r="E97" s="182"/>
      <c r="F97" s="182"/>
      <c r="G97" s="183"/>
      <c r="H97" s="181" t="s">
        <v>9</v>
      </c>
      <c r="I97" s="182"/>
      <c r="J97" s="182"/>
      <c r="K97" s="182"/>
      <c r="L97" s="182"/>
      <c r="M97" s="183"/>
      <c r="N97" s="184" t="s">
        <v>17</v>
      </c>
      <c r="O97" s="186" t="s">
        <v>15</v>
      </c>
      <c r="P97" s="188" t="s">
        <v>7</v>
      </c>
      <c r="Q97" s="199"/>
    </row>
    <row r="98" spans="1:17" s="164" customFormat="1" ht="63.75" thickBot="1" x14ac:dyDescent="0.3">
      <c r="A98" s="192"/>
      <c r="B98" s="189"/>
      <c r="C98" s="179" t="s">
        <v>4</v>
      </c>
      <c r="D98" s="177" t="s">
        <v>5</v>
      </c>
      <c r="E98" s="177" t="s">
        <v>19</v>
      </c>
      <c r="F98" s="177" t="s">
        <v>6</v>
      </c>
      <c r="G98" s="180" t="s">
        <v>7</v>
      </c>
      <c r="H98" s="179" t="s">
        <v>10</v>
      </c>
      <c r="I98" s="177" t="s">
        <v>11</v>
      </c>
      <c r="J98" s="177" t="s">
        <v>12</v>
      </c>
      <c r="K98" s="177" t="s">
        <v>14</v>
      </c>
      <c r="L98" s="177" t="s">
        <v>13</v>
      </c>
      <c r="M98" s="180" t="s">
        <v>7</v>
      </c>
      <c r="N98" s="185"/>
      <c r="O98" s="187"/>
      <c r="P98" s="189"/>
      <c r="Q98" s="200"/>
    </row>
    <row r="99" spans="1:17" s="118" customFormat="1" ht="17.25" thickTop="1" thickBot="1" x14ac:dyDescent="0.3">
      <c r="A99" s="112">
        <v>1</v>
      </c>
      <c r="B99" s="113">
        <v>2</v>
      </c>
      <c r="C99" s="112">
        <v>3</v>
      </c>
      <c r="D99" s="114">
        <v>4</v>
      </c>
      <c r="E99" s="114">
        <v>5</v>
      </c>
      <c r="F99" s="114">
        <v>6</v>
      </c>
      <c r="G99" s="115">
        <v>7</v>
      </c>
      <c r="H99" s="112">
        <v>8</v>
      </c>
      <c r="I99" s="114">
        <v>9</v>
      </c>
      <c r="J99" s="114">
        <v>10</v>
      </c>
      <c r="K99" s="114">
        <v>11</v>
      </c>
      <c r="L99" s="114">
        <v>12</v>
      </c>
      <c r="M99" s="115">
        <v>13</v>
      </c>
      <c r="N99" s="116">
        <v>14</v>
      </c>
      <c r="O99" s="114">
        <v>15</v>
      </c>
      <c r="P99" s="113">
        <v>16</v>
      </c>
      <c r="Q99" s="117">
        <v>17</v>
      </c>
    </row>
    <row r="100" spans="1:17" s="88" customFormat="1" ht="20.25" customHeight="1" thickTop="1" x14ac:dyDescent="0.25">
      <c r="A100" s="162">
        <v>1</v>
      </c>
      <c r="B100" s="171" t="s">
        <v>60</v>
      </c>
      <c r="C100" s="170">
        <v>83</v>
      </c>
      <c r="D100" s="128">
        <v>0</v>
      </c>
      <c r="E100" s="128">
        <v>0</v>
      </c>
      <c r="F100" s="128">
        <v>0</v>
      </c>
      <c r="G100" s="134">
        <f>SUM(C100:F100)</f>
        <v>83</v>
      </c>
      <c r="H100" s="128">
        <v>45</v>
      </c>
      <c r="I100" s="128">
        <v>0</v>
      </c>
      <c r="J100" s="128">
        <v>0</v>
      </c>
      <c r="K100" s="128">
        <v>65</v>
      </c>
      <c r="L100" s="128">
        <v>0</v>
      </c>
      <c r="M100" s="135">
        <f>SUM(H100:L100)</f>
        <v>110</v>
      </c>
      <c r="N100" s="128">
        <v>202</v>
      </c>
      <c r="O100" s="128">
        <v>70</v>
      </c>
      <c r="P100" s="134">
        <f>SUM(N100:O100)</f>
        <v>272</v>
      </c>
      <c r="Q100" s="137">
        <f>SUM(G100,M100,P100)</f>
        <v>465</v>
      </c>
    </row>
    <row r="101" spans="1:17" s="88" customFormat="1" ht="20.25" customHeight="1" x14ac:dyDescent="0.25">
      <c r="A101" s="163">
        <v>2</v>
      </c>
      <c r="B101" s="172" t="s">
        <v>61</v>
      </c>
      <c r="C101" s="170">
        <v>0</v>
      </c>
      <c r="D101" s="128">
        <v>0</v>
      </c>
      <c r="E101" s="128">
        <v>0</v>
      </c>
      <c r="F101" s="128">
        <v>26</v>
      </c>
      <c r="G101" s="129">
        <f t="shared" ref="G101:G111" si="15">SUM(C101:F101)</f>
        <v>26</v>
      </c>
      <c r="H101" s="128">
        <v>39</v>
      </c>
      <c r="I101" s="128">
        <v>0</v>
      </c>
      <c r="J101" s="128">
        <v>12</v>
      </c>
      <c r="K101" s="128">
        <v>135</v>
      </c>
      <c r="L101" s="128">
        <v>0</v>
      </c>
      <c r="M101" s="131">
        <f t="shared" ref="M101:M111" si="16">SUM(H101:L101)</f>
        <v>186</v>
      </c>
      <c r="N101" s="128">
        <v>215</v>
      </c>
      <c r="O101" s="128">
        <v>12</v>
      </c>
      <c r="P101" s="129">
        <f t="shared" ref="P101:P111" si="17">SUM(N101:O101)</f>
        <v>227</v>
      </c>
      <c r="Q101" s="133">
        <f t="shared" ref="Q101:Q111" si="18">SUM(G101,M101,P101)</f>
        <v>439</v>
      </c>
    </row>
    <row r="102" spans="1:17" s="88" customFormat="1" ht="20.25" customHeight="1" x14ac:dyDescent="0.25">
      <c r="A102" s="163">
        <v>3</v>
      </c>
      <c r="B102" s="172" t="s">
        <v>62</v>
      </c>
      <c r="C102" s="170">
        <v>116</v>
      </c>
      <c r="D102" s="128">
        <v>0</v>
      </c>
      <c r="E102" s="128">
        <v>0</v>
      </c>
      <c r="F102" s="128">
        <v>0</v>
      </c>
      <c r="G102" s="129">
        <f t="shared" si="15"/>
        <v>116</v>
      </c>
      <c r="H102" s="128">
        <v>9</v>
      </c>
      <c r="I102" s="128">
        <v>0</v>
      </c>
      <c r="J102" s="128">
        <v>0</v>
      </c>
      <c r="K102" s="128">
        <v>35</v>
      </c>
      <c r="L102" s="128">
        <v>0</v>
      </c>
      <c r="M102" s="131">
        <f t="shared" si="16"/>
        <v>44</v>
      </c>
      <c r="N102" s="128">
        <v>166</v>
      </c>
      <c r="O102" s="128">
        <v>80</v>
      </c>
      <c r="P102" s="129">
        <f t="shared" si="17"/>
        <v>246</v>
      </c>
      <c r="Q102" s="133">
        <f t="shared" si="18"/>
        <v>406</v>
      </c>
    </row>
    <row r="103" spans="1:17" s="88" customFormat="1" ht="20.25" customHeight="1" x14ac:dyDescent="0.25">
      <c r="A103" s="163">
        <v>4</v>
      </c>
      <c r="B103" s="172" t="s">
        <v>63</v>
      </c>
      <c r="C103" s="170">
        <v>198</v>
      </c>
      <c r="D103" s="128">
        <v>0</v>
      </c>
      <c r="E103" s="128">
        <v>0</v>
      </c>
      <c r="F103" s="128">
        <v>0</v>
      </c>
      <c r="G103" s="129">
        <f t="shared" si="15"/>
        <v>198</v>
      </c>
      <c r="H103" s="128">
        <v>1</v>
      </c>
      <c r="I103" s="128">
        <v>0</v>
      </c>
      <c r="J103" s="128">
        <v>0</v>
      </c>
      <c r="K103" s="128">
        <v>5</v>
      </c>
      <c r="L103" s="128">
        <v>0</v>
      </c>
      <c r="M103" s="131">
        <f t="shared" si="16"/>
        <v>6</v>
      </c>
      <c r="N103" s="128">
        <v>68</v>
      </c>
      <c r="O103" s="128">
        <v>41</v>
      </c>
      <c r="P103" s="129">
        <f t="shared" si="17"/>
        <v>109</v>
      </c>
      <c r="Q103" s="133">
        <f t="shared" si="18"/>
        <v>313</v>
      </c>
    </row>
    <row r="104" spans="1:17" s="88" customFormat="1" ht="20.25" customHeight="1" x14ac:dyDescent="0.25">
      <c r="A104" s="163">
        <v>5</v>
      </c>
      <c r="B104" s="172" t="s">
        <v>64</v>
      </c>
      <c r="C104" s="170">
        <v>163</v>
      </c>
      <c r="D104" s="128">
        <v>0</v>
      </c>
      <c r="E104" s="128">
        <v>0</v>
      </c>
      <c r="F104" s="128">
        <v>0</v>
      </c>
      <c r="G104" s="129">
        <f t="shared" si="15"/>
        <v>163</v>
      </c>
      <c r="H104" s="128">
        <v>2</v>
      </c>
      <c r="I104" s="128">
        <v>0</v>
      </c>
      <c r="J104" s="128">
        <v>0</v>
      </c>
      <c r="K104" s="128">
        <v>0</v>
      </c>
      <c r="L104" s="128">
        <v>0</v>
      </c>
      <c r="M104" s="131">
        <f t="shared" si="16"/>
        <v>2</v>
      </c>
      <c r="N104" s="128">
        <v>97</v>
      </c>
      <c r="O104" s="128">
        <v>13</v>
      </c>
      <c r="P104" s="129">
        <f t="shared" si="17"/>
        <v>110</v>
      </c>
      <c r="Q104" s="133">
        <f t="shared" si="18"/>
        <v>275</v>
      </c>
    </row>
    <row r="105" spans="1:17" s="88" customFormat="1" ht="20.25" customHeight="1" x14ac:dyDescent="0.25">
      <c r="A105" s="163">
        <v>6</v>
      </c>
      <c r="B105" s="172" t="s">
        <v>65</v>
      </c>
      <c r="C105" s="170">
        <v>215</v>
      </c>
      <c r="D105" s="128">
        <v>0</v>
      </c>
      <c r="E105" s="128">
        <v>0</v>
      </c>
      <c r="F105" s="128">
        <v>0</v>
      </c>
      <c r="G105" s="129">
        <f t="shared" si="15"/>
        <v>215</v>
      </c>
      <c r="H105" s="128">
        <v>0</v>
      </c>
      <c r="I105" s="128">
        <v>0</v>
      </c>
      <c r="J105" s="128">
        <v>0</v>
      </c>
      <c r="K105" s="128">
        <v>0</v>
      </c>
      <c r="L105" s="128">
        <v>0</v>
      </c>
      <c r="M105" s="131">
        <f t="shared" si="16"/>
        <v>0</v>
      </c>
      <c r="N105" s="128">
        <v>86</v>
      </c>
      <c r="O105" s="128">
        <v>16</v>
      </c>
      <c r="P105" s="129">
        <f t="shared" si="17"/>
        <v>102</v>
      </c>
      <c r="Q105" s="133">
        <f t="shared" si="18"/>
        <v>317</v>
      </c>
    </row>
    <row r="106" spans="1:17" s="88" customFormat="1" ht="20.25" customHeight="1" x14ac:dyDescent="0.25">
      <c r="A106" s="163">
        <v>7</v>
      </c>
      <c r="B106" s="172" t="s">
        <v>66</v>
      </c>
      <c r="C106" s="170">
        <v>139</v>
      </c>
      <c r="D106" s="128">
        <v>0</v>
      </c>
      <c r="E106" s="128">
        <v>0</v>
      </c>
      <c r="F106" s="128">
        <v>0</v>
      </c>
      <c r="G106" s="129">
        <f t="shared" si="15"/>
        <v>139</v>
      </c>
      <c r="H106" s="128">
        <v>0</v>
      </c>
      <c r="I106" s="128">
        <v>0</v>
      </c>
      <c r="J106" s="128">
        <v>0</v>
      </c>
      <c r="K106" s="128">
        <v>0</v>
      </c>
      <c r="L106" s="128">
        <v>0</v>
      </c>
      <c r="M106" s="131">
        <f t="shared" si="16"/>
        <v>0</v>
      </c>
      <c r="N106" s="128">
        <v>95</v>
      </c>
      <c r="O106" s="128">
        <v>36</v>
      </c>
      <c r="P106" s="129">
        <f t="shared" si="17"/>
        <v>131</v>
      </c>
      <c r="Q106" s="133">
        <f t="shared" si="18"/>
        <v>270</v>
      </c>
    </row>
    <row r="107" spans="1:17" s="88" customFormat="1" ht="20.25" customHeight="1" x14ac:dyDescent="0.25">
      <c r="A107" s="163">
        <v>8</v>
      </c>
      <c r="B107" s="172" t="s">
        <v>67</v>
      </c>
      <c r="C107" s="170">
        <v>166</v>
      </c>
      <c r="D107" s="128">
        <v>0</v>
      </c>
      <c r="E107" s="128">
        <v>0</v>
      </c>
      <c r="F107" s="128">
        <v>0</v>
      </c>
      <c r="G107" s="129">
        <f t="shared" si="15"/>
        <v>166</v>
      </c>
      <c r="H107" s="128">
        <v>5</v>
      </c>
      <c r="I107" s="128">
        <v>0</v>
      </c>
      <c r="J107" s="128">
        <v>0</v>
      </c>
      <c r="K107" s="128">
        <v>0</v>
      </c>
      <c r="L107" s="128">
        <v>0</v>
      </c>
      <c r="M107" s="131">
        <f t="shared" si="16"/>
        <v>5</v>
      </c>
      <c r="N107" s="128">
        <v>137</v>
      </c>
      <c r="O107" s="128">
        <v>19</v>
      </c>
      <c r="P107" s="129">
        <f t="shared" si="17"/>
        <v>156</v>
      </c>
      <c r="Q107" s="133">
        <f t="shared" si="18"/>
        <v>327</v>
      </c>
    </row>
    <row r="108" spans="1:17" s="88" customFormat="1" ht="20.25" customHeight="1" x14ac:dyDescent="0.25">
      <c r="A108" s="163">
        <v>9</v>
      </c>
      <c r="B108" s="172" t="s">
        <v>68</v>
      </c>
      <c r="C108" s="170">
        <v>126</v>
      </c>
      <c r="D108" s="128">
        <v>0</v>
      </c>
      <c r="E108" s="128">
        <v>0</v>
      </c>
      <c r="F108" s="128">
        <v>0</v>
      </c>
      <c r="G108" s="129">
        <f t="shared" si="15"/>
        <v>126</v>
      </c>
      <c r="H108" s="128">
        <v>4</v>
      </c>
      <c r="I108" s="128">
        <v>0</v>
      </c>
      <c r="J108" s="128">
        <v>0</v>
      </c>
      <c r="K108" s="128">
        <v>0</v>
      </c>
      <c r="L108" s="128">
        <v>0</v>
      </c>
      <c r="M108" s="131">
        <f t="shared" si="16"/>
        <v>4</v>
      </c>
      <c r="N108" s="128">
        <v>113</v>
      </c>
      <c r="O108" s="128">
        <v>13</v>
      </c>
      <c r="P108" s="129">
        <f t="shared" si="17"/>
        <v>126</v>
      </c>
      <c r="Q108" s="133">
        <f t="shared" si="18"/>
        <v>256</v>
      </c>
    </row>
    <row r="109" spans="1:17" s="88" customFormat="1" ht="20.25" customHeight="1" x14ac:dyDescent="0.25">
      <c r="A109" s="163">
        <v>10</v>
      </c>
      <c r="B109" s="172" t="s">
        <v>69</v>
      </c>
      <c r="C109" s="170">
        <v>147</v>
      </c>
      <c r="D109" s="128">
        <v>0</v>
      </c>
      <c r="E109" s="128">
        <v>0</v>
      </c>
      <c r="F109" s="128">
        <v>0</v>
      </c>
      <c r="G109" s="129">
        <f t="shared" si="15"/>
        <v>147</v>
      </c>
      <c r="H109" s="128">
        <v>8</v>
      </c>
      <c r="I109" s="128">
        <v>0</v>
      </c>
      <c r="J109" s="128">
        <v>0</v>
      </c>
      <c r="K109" s="128">
        <v>5</v>
      </c>
      <c r="L109" s="128">
        <v>0</v>
      </c>
      <c r="M109" s="131">
        <f t="shared" si="16"/>
        <v>13</v>
      </c>
      <c r="N109" s="128">
        <v>120</v>
      </c>
      <c r="O109" s="128">
        <v>32</v>
      </c>
      <c r="P109" s="129">
        <f t="shared" si="17"/>
        <v>152</v>
      </c>
      <c r="Q109" s="133">
        <f t="shared" si="18"/>
        <v>312</v>
      </c>
    </row>
    <row r="110" spans="1:17" s="88" customFormat="1" ht="20.25" customHeight="1" x14ac:dyDescent="0.25">
      <c r="A110" s="163">
        <v>11</v>
      </c>
      <c r="B110" s="172" t="s">
        <v>70</v>
      </c>
      <c r="C110" s="170">
        <v>137</v>
      </c>
      <c r="D110" s="128">
        <v>118</v>
      </c>
      <c r="E110" s="128">
        <v>0</v>
      </c>
      <c r="F110" s="128">
        <v>0</v>
      </c>
      <c r="G110" s="129">
        <f t="shared" si="15"/>
        <v>255</v>
      </c>
      <c r="H110" s="128">
        <v>8</v>
      </c>
      <c r="I110" s="128">
        <v>0</v>
      </c>
      <c r="J110" s="128">
        <v>0</v>
      </c>
      <c r="K110" s="128">
        <v>5</v>
      </c>
      <c r="L110" s="128">
        <v>0</v>
      </c>
      <c r="M110" s="131">
        <f t="shared" si="16"/>
        <v>13</v>
      </c>
      <c r="N110" s="128">
        <v>82</v>
      </c>
      <c r="O110" s="128">
        <v>28</v>
      </c>
      <c r="P110" s="129">
        <f t="shared" si="17"/>
        <v>110</v>
      </c>
      <c r="Q110" s="133">
        <f t="shared" si="18"/>
        <v>378</v>
      </c>
    </row>
    <row r="111" spans="1:17" s="88" customFormat="1" ht="20.25" customHeight="1" thickBot="1" x14ac:dyDescent="0.3">
      <c r="A111" s="163">
        <v>12</v>
      </c>
      <c r="B111" s="174" t="s">
        <v>71</v>
      </c>
      <c r="C111" s="170">
        <v>0</v>
      </c>
      <c r="D111" s="128">
        <v>71</v>
      </c>
      <c r="E111" s="128">
        <v>0</v>
      </c>
      <c r="F111" s="128">
        <v>0</v>
      </c>
      <c r="G111" s="129">
        <f t="shared" si="15"/>
        <v>71</v>
      </c>
      <c r="H111" s="128">
        <v>39</v>
      </c>
      <c r="I111" s="128">
        <v>0</v>
      </c>
      <c r="J111" s="128">
        <v>0</v>
      </c>
      <c r="K111" s="128">
        <v>5</v>
      </c>
      <c r="L111" s="128">
        <v>0</v>
      </c>
      <c r="M111" s="131">
        <f t="shared" si="16"/>
        <v>44</v>
      </c>
      <c r="N111" s="128">
        <v>75</v>
      </c>
      <c r="O111" s="128">
        <v>50</v>
      </c>
      <c r="P111" s="129">
        <f t="shared" si="17"/>
        <v>125</v>
      </c>
      <c r="Q111" s="133">
        <f t="shared" si="18"/>
        <v>240</v>
      </c>
    </row>
    <row r="112" spans="1:17" s="119" customFormat="1" ht="20.25" customHeight="1" thickTop="1" thickBot="1" x14ac:dyDescent="0.3">
      <c r="A112" s="94"/>
      <c r="B112" s="95" t="s">
        <v>7</v>
      </c>
      <c r="C112" s="138">
        <f t="shared" ref="C112:Q112" si="19">SUM(C100:C111)</f>
        <v>1490</v>
      </c>
      <c r="D112" s="105">
        <f t="shared" si="19"/>
        <v>189</v>
      </c>
      <c r="E112" s="105">
        <f t="shared" si="19"/>
        <v>0</v>
      </c>
      <c r="F112" s="105">
        <f t="shared" si="19"/>
        <v>26</v>
      </c>
      <c r="G112" s="139">
        <f t="shared" si="19"/>
        <v>1705</v>
      </c>
      <c r="H112" s="138">
        <f t="shared" si="19"/>
        <v>160</v>
      </c>
      <c r="I112" s="105">
        <f t="shared" si="19"/>
        <v>0</v>
      </c>
      <c r="J112" s="105">
        <f t="shared" si="19"/>
        <v>12</v>
      </c>
      <c r="K112" s="105">
        <f t="shared" si="19"/>
        <v>255</v>
      </c>
      <c r="L112" s="105">
        <f t="shared" si="19"/>
        <v>0</v>
      </c>
      <c r="M112" s="145">
        <f t="shared" si="19"/>
        <v>427</v>
      </c>
      <c r="N112" s="146">
        <f t="shared" si="19"/>
        <v>1456</v>
      </c>
      <c r="O112" s="105">
        <f t="shared" si="19"/>
        <v>410</v>
      </c>
      <c r="P112" s="139">
        <f t="shared" si="19"/>
        <v>1866</v>
      </c>
      <c r="Q112" s="147">
        <f t="shared" si="19"/>
        <v>3998</v>
      </c>
    </row>
    <row r="113" spans="1:17" s="88" customFormat="1" ht="15" customHeight="1" thickTop="1" x14ac:dyDescent="0.25">
      <c r="A113" s="123"/>
    </row>
    <row r="114" spans="1:17" s="88" customFormat="1" ht="15" customHeight="1" x14ac:dyDescent="0.25">
      <c r="A114" s="123"/>
      <c r="N114" s="123"/>
      <c r="Q114" s="122"/>
    </row>
    <row r="115" spans="1:17" s="88" customFormat="1" ht="15" customHeight="1" x14ac:dyDescent="0.25">
      <c r="A115" s="123"/>
      <c r="N115" s="123"/>
    </row>
    <row r="116" spans="1:17" s="88" customFormat="1" ht="15" customHeight="1" x14ac:dyDescent="0.25">
      <c r="A116" s="123"/>
      <c r="N116" s="123"/>
    </row>
    <row r="117" spans="1:17" s="88" customFormat="1" ht="15" customHeight="1" x14ac:dyDescent="0.25">
      <c r="A117" s="123"/>
      <c r="N117" s="123"/>
    </row>
    <row r="118" spans="1:17" s="88" customFormat="1" ht="15" customHeight="1" x14ac:dyDescent="0.25">
      <c r="A118" s="123"/>
      <c r="N118" s="123"/>
    </row>
    <row r="119" spans="1:17" s="88" customFormat="1" ht="15" customHeight="1" x14ac:dyDescent="0.25">
      <c r="A119" s="123"/>
      <c r="N119" s="123"/>
    </row>
    <row r="120" spans="1:17" s="88" customFormat="1" ht="15" customHeight="1" x14ac:dyDescent="0.25">
      <c r="A120" s="123"/>
      <c r="N120" s="123"/>
    </row>
    <row r="121" spans="1:17" s="88" customFormat="1" ht="15" customHeight="1" x14ac:dyDescent="0.25">
      <c r="A121" s="123"/>
      <c r="N121" s="123"/>
    </row>
    <row r="122" spans="1:17" ht="16.5" customHeight="1" x14ac:dyDescent="0.25">
      <c r="A122" s="190" t="s">
        <v>0</v>
      </c>
      <c r="B122" s="190"/>
      <c r="C122" s="190"/>
      <c r="D122" s="190"/>
      <c r="E122" s="190"/>
      <c r="F122" s="190"/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</row>
    <row r="123" spans="1:17" ht="16.5" customHeight="1" x14ac:dyDescent="0.25">
      <c r="A123" s="190" t="str">
        <f>"KECAMATAN "&amp;$A$3</f>
        <v>KECAMATAN TAHUN 2023</v>
      </c>
      <c r="B123" s="190"/>
      <c r="C123" s="190"/>
      <c r="D123" s="190"/>
      <c r="E123" s="190"/>
      <c r="F123" s="190"/>
      <c r="G123" s="190"/>
      <c r="H123" s="190"/>
      <c r="I123" s="190"/>
      <c r="J123" s="190"/>
      <c r="K123" s="190"/>
      <c r="L123" s="190"/>
      <c r="M123" s="190"/>
      <c r="N123" s="190"/>
      <c r="O123" s="190"/>
      <c r="P123" s="190"/>
      <c r="Q123" s="190"/>
    </row>
    <row r="124" spans="1:17" ht="16.5" customHeight="1" x14ac:dyDescent="0.25">
      <c r="A124" s="202" t="s">
        <v>72</v>
      </c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</row>
    <row r="125" spans="1:17" ht="9.75" customHeight="1" thickBot="1" x14ac:dyDescent="0.3"/>
    <row r="126" spans="1:17" s="164" customFormat="1" ht="19.5" customHeight="1" thickTop="1" thickBot="1" x14ac:dyDescent="0.3">
      <c r="A126" s="181" t="s">
        <v>2</v>
      </c>
      <c r="B126" s="193" t="s">
        <v>18</v>
      </c>
      <c r="C126" s="194" t="s">
        <v>8</v>
      </c>
      <c r="D126" s="195"/>
      <c r="E126" s="195"/>
      <c r="F126" s="195"/>
      <c r="G126" s="195"/>
      <c r="H126" s="195"/>
      <c r="I126" s="195"/>
      <c r="J126" s="195"/>
      <c r="K126" s="195"/>
      <c r="L126" s="195"/>
      <c r="M126" s="196"/>
      <c r="N126" s="197" t="s">
        <v>16</v>
      </c>
      <c r="O126" s="182"/>
      <c r="P126" s="193"/>
      <c r="Q126" s="198" t="s">
        <v>20</v>
      </c>
    </row>
    <row r="127" spans="1:17" s="164" customFormat="1" ht="15.75" customHeight="1" thickTop="1" x14ac:dyDescent="0.25">
      <c r="A127" s="191"/>
      <c r="B127" s="188"/>
      <c r="C127" s="181" t="s">
        <v>3</v>
      </c>
      <c r="D127" s="182"/>
      <c r="E127" s="182"/>
      <c r="F127" s="182"/>
      <c r="G127" s="183"/>
      <c r="H127" s="181" t="s">
        <v>9</v>
      </c>
      <c r="I127" s="182"/>
      <c r="J127" s="182"/>
      <c r="K127" s="182"/>
      <c r="L127" s="182"/>
      <c r="M127" s="183"/>
      <c r="N127" s="184" t="s">
        <v>17</v>
      </c>
      <c r="O127" s="186" t="s">
        <v>15</v>
      </c>
      <c r="P127" s="188" t="s">
        <v>7</v>
      </c>
      <c r="Q127" s="199"/>
    </row>
    <row r="128" spans="1:17" s="164" customFormat="1" ht="63.75" thickBot="1" x14ac:dyDescent="0.3">
      <c r="A128" s="192"/>
      <c r="B128" s="189"/>
      <c r="C128" s="179" t="s">
        <v>4</v>
      </c>
      <c r="D128" s="177" t="s">
        <v>5</v>
      </c>
      <c r="E128" s="177" t="s">
        <v>19</v>
      </c>
      <c r="F128" s="177" t="s">
        <v>6</v>
      </c>
      <c r="G128" s="180" t="s">
        <v>7</v>
      </c>
      <c r="H128" s="179" t="s">
        <v>10</v>
      </c>
      <c r="I128" s="177" t="s">
        <v>11</v>
      </c>
      <c r="J128" s="177" t="s">
        <v>12</v>
      </c>
      <c r="K128" s="177" t="s">
        <v>14</v>
      </c>
      <c r="L128" s="177" t="s">
        <v>13</v>
      </c>
      <c r="M128" s="180" t="s">
        <v>7</v>
      </c>
      <c r="N128" s="185"/>
      <c r="O128" s="187"/>
      <c r="P128" s="189"/>
      <c r="Q128" s="200"/>
    </row>
    <row r="129" spans="1:17" s="118" customFormat="1" ht="17.25" thickTop="1" thickBot="1" x14ac:dyDescent="0.3">
      <c r="A129" s="112">
        <v>1</v>
      </c>
      <c r="B129" s="113">
        <v>2</v>
      </c>
      <c r="C129" s="112">
        <v>3</v>
      </c>
      <c r="D129" s="114">
        <v>4</v>
      </c>
      <c r="E129" s="114">
        <v>5</v>
      </c>
      <c r="F129" s="114">
        <v>6</v>
      </c>
      <c r="G129" s="115">
        <v>7</v>
      </c>
      <c r="H129" s="112">
        <v>8</v>
      </c>
      <c r="I129" s="114">
        <v>9</v>
      </c>
      <c r="J129" s="114">
        <v>10</v>
      </c>
      <c r="K129" s="114">
        <v>11</v>
      </c>
      <c r="L129" s="114">
        <v>12</v>
      </c>
      <c r="M129" s="115">
        <v>13</v>
      </c>
      <c r="N129" s="116">
        <v>14</v>
      </c>
      <c r="O129" s="114">
        <v>15</v>
      </c>
      <c r="P129" s="113">
        <v>16</v>
      </c>
      <c r="Q129" s="117">
        <v>17</v>
      </c>
    </row>
    <row r="130" spans="1:17" s="88" customFormat="1" ht="20.25" customHeight="1" thickTop="1" x14ac:dyDescent="0.25">
      <c r="A130" s="162">
        <v>1</v>
      </c>
      <c r="B130" s="171" t="s">
        <v>73</v>
      </c>
      <c r="C130" s="170">
        <v>120</v>
      </c>
      <c r="D130" s="128">
        <v>0</v>
      </c>
      <c r="E130" s="128">
        <v>0</v>
      </c>
      <c r="F130" s="128">
        <v>0</v>
      </c>
      <c r="G130" s="134">
        <f>SUM(C130:F130)</f>
        <v>120</v>
      </c>
      <c r="H130" s="128">
        <v>5</v>
      </c>
      <c r="I130" s="128">
        <v>3</v>
      </c>
      <c r="J130" s="128">
        <v>0</v>
      </c>
      <c r="K130" s="128">
        <v>0</v>
      </c>
      <c r="L130" s="128">
        <v>0</v>
      </c>
      <c r="M130" s="135">
        <f>SUM(H130:L130)</f>
        <v>8</v>
      </c>
      <c r="N130" s="128">
        <v>126</v>
      </c>
      <c r="O130" s="128">
        <v>19</v>
      </c>
      <c r="P130" s="134">
        <f>SUM(N130:O130)</f>
        <v>145</v>
      </c>
      <c r="Q130" s="137">
        <f>SUM(G130,M130,P130)</f>
        <v>273</v>
      </c>
    </row>
    <row r="131" spans="1:17" s="88" customFormat="1" ht="20.25" customHeight="1" x14ac:dyDescent="0.25">
      <c r="A131" s="163">
        <v>2</v>
      </c>
      <c r="B131" s="172" t="s">
        <v>74</v>
      </c>
      <c r="C131" s="170">
        <v>103</v>
      </c>
      <c r="D131" s="128">
        <v>0</v>
      </c>
      <c r="E131" s="128">
        <v>0</v>
      </c>
      <c r="F131" s="128">
        <v>0</v>
      </c>
      <c r="G131" s="129">
        <f t="shared" ref="G131:G143" si="20">SUM(C131:F131)</f>
        <v>103</v>
      </c>
      <c r="H131" s="128">
        <v>0</v>
      </c>
      <c r="I131" s="128">
        <v>2</v>
      </c>
      <c r="J131" s="128">
        <v>0</v>
      </c>
      <c r="K131" s="128">
        <v>0</v>
      </c>
      <c r="L131" s="128">
        <v>0</v>
      </c>
      <c r="M131" s="135">
        <f t="shared" ref="M131:M143" si="21">SUM(H131:L131)</f>
        <v>2</v>
      </c>
      <c r="N131" s="128">
        <v>100</v>
      </c>
      <c r="O131" s="128">
        <v>34</v>
      </c>
      <c r="P131" s="129">
        <f t="shared" ref="P131:P143" si="22">SUM(N131:O131)</f>
        <v>134</v>
      </c>
      <c r="Q131" s="133">
        <f t="shared" ref="Q131:Q143" si="23">SUM(G131,M131,P131)</f>
        <v>239</v>
      </c>
    </row>
    <row r="132" spans="1:17" s="88" customFormat="1" ht="20.25" customHeight="1" x14ac:dyDescent="0.25">
      <c r="A132" s="163">
        <v>3</v>
      </c>
      <c r="B132" s="172" t="s">
        <v>75</v>
      </c>
      <c r="C132" s="170">
        <v>191</v>
      </c>
      <c r="D132" s="128">
        <v>0</v>
      </c>
      <c r="E132" s="128">
        <v>0</v>
      </c>
      <c r="F132" s="128">
        <v>0</v>
      </c>
      <c r="G132" s="129">
        <f t="shared" si="20"/>
        <v>191</v>
      </c>
      <c r="H132" s="128">
        <v>0</v>
      </c>
      <c r="I132" s="128">
        <v>1</v>
      </c>
      <c r="J132" s="128">
        <v>0</v>
      </c>
      <c r="K132" s="128">
        <v>0</v>
      </c>
      <c r="L132" s="128">
        <v>0</v>
      </c>
      <c r="M132" s="135">
        <f t="shared" si="21"/>
        <v>1</v>
      </c>
      <c r="N132" s="128">
        <v>104</v>
      </c>
      <c r="O132" s="128">
        <v>22</v>
      </c>
      <c r="P132" s="129">
        <f t="shared" si="22"/>
        <v>126</v>
      </c>
      <c r="Q132" s="133">
        <f t="shared" si="23"/>
        <v>318</v>
      </c>
    </row>
    <row r="133" spans="1:17" s="88" customFormat="1" ht="20.25" customHeight="1" x14ac:dyDescent="0.25">
      <c r="A133" s="163">
        <v>4</v>
      </c>
      <c r="B133" s="172" t="s">
        <v>76</v>
      </c>
      <c r="C133" s="170">
        <v>151</v>
      </c>
      <c r="D133" s="128">
        <v>0</v>
      </c>
      <c r="E133" s="128">
        <v>0</v>
      </c>
      <c r="F133" s="128">
        <v>0</v>
      </c>
      <c r="G133" s="129">
        <f t="shared" si="20"/>
        <v>151</v>
      </c>
      <c r="H133" s="128">
        <v>0</v>
      </c>
      <c r="I133" s="128">
        <v>1</v>
      </c>
      <c r="J133" s="128">
        <v>0</v>
      </c>
      <c r="K133" s="128">
        <v>0</v>
      </c>
      <c r="L133" s="128">
        <v>0</v>
      </c>
      <c r="M133" s="135">
        <f t="shared" si="21"/>
        <v>1</v>
      </c>
      <c r="N133" s="128">
        <v>158</v>
      </c>
      <c r="O133" s="128">
        <v>7</v>
      </c>
      <c r="P133" s="129">
        <f t="shared" si="22"/>
        <v>165</v>
      </c>
      <c r="Q133" s="133">
        <f t="shared" si="23"/>
        <v>317</v>
      </c>
    </row>
    <row r="134" spans="1:17" s="88" customFormat="1" ht="20.25" customHeight="1" x14ac:dyDescent="0.25">
      <c r="A134" s="163">
        <v>5</v>
      </c>
      <c r="B134" s="172" t="s">
        <v>77</v>
      </c>
      <c r="C134" s="170">
        <v>75</v>
      </c>
      <c r="D134" s="128">
        <v>0</v>
      </c>
      <c r="E134" s="128">
        <v>0</v>
      </c>
      <c r="F134" s="128">
        <v>0</v>
      </c>
      <c r="G134" s="129">
        <f t="shared" si="20"/>
        <v>75</v>
      </c>
      <c r="H134" s="128">
        <v>0</v>
      </c>
      <c r="I134" s="128">
        <v>1</v>
      </c>
      <c r="J134" s="128">
        <v>0</v>
      </c>
      <c r="K134" s="128">
        <v>0</v>
      </c>
      <c r="L134" s="128">
        <v>0</v>
      </c>
      <c r="M134" s="135">
        <f t="shared" si="21"/>
        <v>1</v>
      </c>
      <c r="N134" s="128">
        <v>107</v>
      </c>
      <c r="O134" s="128">
        <v>28</v>
      </c>
      <c r="P134" s="129">
        <f t="shared" si="22"/>
        <v>135</v>
      </c>
      <c r="Q134" s="133">
        <f t="shared" si="23"/>
        <v>211</v>
      </c>
    </row>
    <row r="135" spans="1:17" s="88" customFormat="1" ht="20.25" customHeight="1" x14ac:dyDescent="0.25">
      <c r="A135" s="163">
        <v>6</v>
      </c>
      <c r="B135" s="172" t="s">
        <v>78</v>
      </c>
      <c r="C135" s="170">
        <v>87</v>
      </c>
      <c r="D135" s="128">
        <v>0</v>
      </c>
      <c r="E135" s="128">
        <v>0</v>
      </c>
      <c r="F135" s="128">
        <v>0</v>
      </c>
      <c r="G135" s="129">
        <f t="shared" si="20"/>
        <v>87</v>
      </c>
      <c r="H135" s="128">
        <v>0</v>
      </c>
      <c r="I135" s="128">
        <v>1</v>
      </c>
      <c r="J135" s="128">
        <v>0</v>
      </c>
      <c r="K135" s="128">
        <v>0</v>
      </c>
      <c r="L135" s="128">
        <v>0</v>
      </c>
      <c r="M135" s="135">
        <f t="shared" si="21"/>
        <v>1</v>
      </c>
      <c r="N135" s="128">
        <v>94</v>
      </c>
      <c r="O135" s="128">
        <v>34</v>
      </c>
      <c r="P135" s="129">
        <f t="shared" si="22"/>
        <v>128</v>
      </c>
      <c r="Q135" s="133">
        <f t="shared" si="23"/>
        <v>216</v>
      </c>
    </row>
    <row r="136" spans="1:17" s="88" customFormat="1" ht="20.25" customHeight="1" x14ac:dyDescent="0.25">
      <c r="A136" s="163">
        <v>7</v>
      </c>
      <c r="B136" s="172" t="s">
        <v>79</v>
      </c>
      <c r="C136" s="170">
        <v>42</v>
      </c>
      <c r="D136" s="128">
        <v>0</v>
      </c>
      <c r="E136" s="128">
        <v>0</v>
      </c>
      <c r="F136" s="128">
        <v>0</v>
      </c>
      <c r="G136" s="129">
        <f t="shared" si="20"/>
        <v>42</v>
      </c>
      <c r="H136" s="128">
        <v>0</v>
      </c>
      <c r="I136" s="128">
        <v>1</v>
      </c>
      <c r="J136" s="128">
        <v>0</v>
      </c>
      <c r="K136" s="128">
        <v>0</v>
      </c>
      <c r="L136" s="128">
        <v>0</v>
      </c>
      <c r="M136" s="135">
        <f t="shared" si="21"/>
        <v>1</v>
      </c>
      <c r="N136" s="128">
        <v>123</v>
      </c>
      <c r="O136" s="128">
        <v>25</v>
      </c>
      <c r="P136" s="129">
        <f t="shared" si="22"/>
        <v>148</v>
      </c>
      <c r="Q136" s="133">
        <f t="shared" si="23"/>
        <v>191</v>
      </c>
    </row>
    <row r="137" spans="1:17" s="88" customFormat="1" ht="20.25" customHeight="1" x14ac:dyDescent="0.25">
      <c r="A137" s="163">
        <v>8</v>
      </c>
      <c r="B137" s="172" t="s">
        <v>80</v>
      </c>
      <c r="C137" s="170">
        <v>189</v>
      </c>
      <c r="D137" s="128">
        <v>0</v>
      </c>
      <c r="E137" s="128">
        <v>0</v>
      </c>
      <c r="F137" s="128">
        <v>0</v>
      </c>
      <c r="G137" s="129">
        <f t="shared" si="20"/>
        <v>189</v>
      </c>
      <c r="H137" s="128">
        <v>0</v>
      </c>
      <c r="I137" s="128">
        <v>1</v>
      </c>
      <c r="J137" s="128">
        <v>0</v>
      </c>
      <c r="K137" s="128">
        <v>0</v>
      </c>
      <c r="L137" s="128">
        <v>0</v>
      </c>
      <c r="M137" s="135">
        <f t="shared" si="21"/>
        <v>1</v>
      </c>
      <c r="N137" s="128">
        <v>102</v>
      </c>
      <c r="O137" s="128">
        <v>33</v>
      </c>
      <c r="P137" s="129">
        <f t="shared" si="22"/>
        <v>135</v>
      </c>
      <c r="Q137" s="133">
        <f t="shared" si="23"/>
        <v>325</v>
      </c>
    </row>
    <row r="138" spans="1:17" s="88" customFormat="1" ht="20.25" customHeight="1" x14ac:dyDescent="0.25">
      <c r="A138" s="163">
        <v>9</v>
      </c>
      <c r="B138" s="172" t="s">
        <v>81</v>
      </c>
      <c r="C138" s="170">
        <v>128</v>
      </c>
      <c r="D138" s="128">
        <v>0</v>
      </c>
      <c r="E138" s="128">
        <v>0</v>
      </c>
      <c r="F138" s="128">
        <v>0</v>
      </c>
      <c r="G138" s="129">
        <f t="shared" si="20"/>
        <v>128</v>
      </c>
      <c r="H138" s="128">
        <v>48</v>
      </c>
      <c r="I138" s="128">
        <v>5</v>
      </c>
      <c r="J138" s="128">
        <v>0</v>
      </c>
      <c r="K138" s="128">
        <v>0</v>
      </c>
      <c r="L138" s="128">
        <v>0</v>
      </c>
      <c r="M138" s="135">
        <f t="shared" si="21"/>
        <v>53</v>
      </c>
      <c r="N138" s="128">
        <v>103</v>
      </c>
      <c r="O138" s="128">
        <v>29</v>
      </c>
      <c r="P138" s="129">
        <f t="shared" si="22"/>
        <v>132</v>
      </c>
      <c r="Q138" s="133">
        <f t="shared" si="23"/>
        <v>313</v>
      </c>
    </row>
    <row r="139" spans="1:17" s="88" customFormat="1" ht="20.25" customHeight="1" x14ac:dyDescent="0.25">
      <c r="A139" s="163">
        <v>10</v>
      </c>
      <c r="B139" s="172" t="s">
        <v>82</v>
      </c>
      <c r="C139" s="170">
        <v>147</v>
      </c>
      <c r="D139" s="128">
        <v>0</v>
      </c>
      <c r="E139" s="128">
        <v>0</v>
      </c>
      <c r="F139" s="128">
        <v>0</v>
      </c>
      <c r="G139" s="129">
        <f t="shared" si="20"/>
        <v>147</v>
      </c>
      <c r="H139" s="128">
        <v>3</v>
      </c>
      <c r="I139" s="128">
        <v>3</v>
      </c>
      <c r="J139" s="128">
        <v>0</v>
      </c>
      <c r="K139" s="128">
        <v>0</v>
      </c>
      <c r="L139" s="128">
        <v>0</v>
      </c>
      <c r="M139" s="135">
        <f t="shared" si="21"/>
        <v>6</v>
      </c>
      <c r="N139" s="128">
        <v>120</v>
      </c>
      <c r="O139" s="128">
        <v>38</v>
      </c>
      <c r="P139" s="129">
        <f t="shared" si="22"/>
        <v>158</v>
      </c>
      <c r="Q139" s="133">
        <f t="shared" si="23"/>
        <v>311</v>
      </c>
    </row>
    <row r="140" spans="1:17" s="88" customFormat="1" ht="20.25" customHeight="1" x14ac:dyDescent="0.25">
      <c r="A140" s="163">
        <v>11</v>
      </c>
      <c r="B140" s="172" t="s">
        <v>83</v>
      </c>
      <c r="C140" s="170">
        <v>257</v>
      </c>
      <c r="D140" s="128">
        <v>0</v>
      </c>
      <c r="E140" s="128">
        <v>0</v>
      </c>
      <c r="F140" s="128">
        <v>0</v>
      </c>
      <c r="G140" s="129">
        <f t="shared" si="20"/>
        <v>257</v>
      </c>
      <c r="H140" s="128">
        <v>0</v>
      </c>
      <c r="I140" s="128">
        <v>2</v>
      </c>
      <c r="J140" s="128">
        <v>0</v>
      </c>
      <c r="K140" s="128">
        <v>0</v>
      </c>
      <c r="L140" s="128">
        <v>0</v>
      </c>
      <c r="M140" s="135">
        <f t="shared" si="21"/>
        <v>2</v>
      </c>
      <c r="N140" s="128">
        <v>114</v>
      </c>
      <c r="O140" s="128">
        <v>21</v>
      </c>
      <c r="P140" s="129">
        <f t="shared" si="22"/>
        <v>135</v>
      </c>
      <c r="Q140" s="133">
        <f t="shared" si="23"/>
        <v>394</v>
      </c>
    </row>
    <row r="141" spans="1:17" s="88" customFormat="1" ht="20.25" customHeight="1" x14ac:dyDescent="0.25">
      <c r="A141" s="163">
        <v>12</v>
      </c>
      <c r="B141" s="172" t="s">
        <v>72</v>
      </c>
      <c r="C141" s="170">
        <v>333</v>
      </c>
      <c r="D141" s="128">
        <v>0</v>
      </c>
      <c r="E141" s="128">
        <v>0</v>
      </c>
      <c r="F141" s="128">
        <v>0</v>
      </c>
      <c r="G141" s="129">
        <f t="shared" si="20"/>
        <v>333</v>
      </c>
      <c r="H141" s="128">
        <v>0</v>
      </c>
      <c r="I141" s="128">
        <v>1</v>
      </c>
      <c r="J141" s="128">
        <v>0</v>
      </c>
      <c r="K141" s="128">
        <v>0</v>
      </c>
      <c r="L141" s="128">
        <v>0</v>
      </c>
      <c r="M141" s="135">
        <f t="shared" si="21"/>
        <v>1</v>
      </c>
      <c r="N141" s="128">
        <v>155</v>
      </c>
      <c r="O141" s="128">
        <v>6</v>
      </c>
      <c r="P141" s="129">
        <f t="shared" si="22"/>
        <v>161</v>
      </c>
      <c r="Q141" s="133">
        <f t="shared" si="23"/>
        <v>495</v>
      </c>
    </row>
    <row r="142" spans="1:17" s="88" customFormat="1" ht="20.25" customHeight="1" x14ac:dyDescent="0.25">
      <c r="A142" s="163">
        <v>13</v>
      </c>
      <c r="B142" s="172" t="s">
        <v>84</v>
      </c>
      <c r="C142" s="170">
        <v>256</v>
      </c>
      <c r="D142" s="128">
        <v>0</v>
      </c>
      <c r="E142" s="128">
        <v>0</v>
      </c>
      <c r="F142" s="128">
        <v>0</v>
      </c>
      <c r="G142" s="129">
        <f t="shared" si="20"/>
        <v>256</v>
      </c>
      <c r="H142" s="128">
        <v>0</v>
      </c>
      <c r="I142" s="128">
        <v>1</v>
      </c>
      <c r="J142" s="128">
        <v>0</v>
      </c>
      <c r="K142" s="128">
        <v>0</v>
      </c>
      <c r="L142" s="128">
        <v>0</v>
      </c>
      <c r="M142" s="135">
        <f t="shared" si="21"/>
        <v>1</v>
      </c>
      <c r="N142" s="128">
        <v>114</v>
      </c>
      <c r="O142" s="128">
        <v>40</v>
      </c>
      <c r="P142" s="129">
        <f t="shared" si="22"/>
        <v>154</v>
      </c>
      <c r="Q142" s="133">
        <f t="shared" si="23"/>
        <v>411</v>
      </c>
    </row>
    <row r="143" spans="1:17" s="88" customFormat="1" ht="20.25" customHeight="1" thickBot="1" x14ac:dyDescent="0.3">
      <c r="A143" s="163">
        <v>14</v>
      </c>
      <c r="B143" s="174" t="s">
        <v>85</v>
      </c>
      <c r="C143" s="170">
        <v>342</v>
      </c>
      <c r="D143" s="128">
        <v>0</v>
      </c>
      <c r="E143" s="128">
        <v>0</v>
      </c>
      <c r="F143" s="128">
        <v>0</v>
      </c>
      <c r="G143" s="129">
        <f t="shared" si="20"/>
        <v>342</v>
      </c>
      <c r="H143" s="128">
        <v>0</v>
      </c>
      <c r="I143" s="128">
        <v>0</v>
      </c>
      <c r="J143" s="128">
        <v>0</v>
      </c>
      <c r="K143" s="128">
        <v>0</v>
      </c>
      <c r="L143" s="128">
        <v>0</v>
      </c>
      <c r="M143" s="135">
        <f t="shared" si="21"/>
        <v>0</v>
      </c>
      <c r="N143" s="128">
        <v>100</v>
      </c>
      <c r="O143" s="128">
        <v>2</v>
      </c>
      <c r="P143" s="129">
        <f t="shared" si="22"/>
        <v>102</v>
      </c>
      <c r="Q143" s="133">
        <f t="shared" si="23"/>
        <v>444</v>
      </c>
    </row>
    <row r="144" spans="1:17" s="119" customFormat="1" ht="20.25" customHeight="1" thickTop="1" thickBot="1" x14ac:dyDescent="0.3">
      <c r="A144" s="94"/>
      <c r="B144" s="95" t="s">
        <v>7</v>
      </c>
      <c r="C144" s="138">
        <f t="shared" ref="C144:Q144" si="24">SUM(C130:C143)</f>
        <v>2421</v>
      </c>
      <c r="D144" s="105">
        <f t="shared" si="24"/>
        <v>0</v>
      </c>
      <c r="E144" s="105">
        <f t="shared" si="24"/>
        <v>0</v>
      </c>
      <c r="F144" s="105">
        <f t="shared" si="24"/>
        <v>0</v>
      </c>
      <c r="G144" s="139">
        <f t="shared" si="24"/>
        <v>2421</v>
      </c>
      <c r="H144" s="138">
        <f t="shared" si="24"/>
        <v>56</v>
      </c>
      <c r="I144" s="105">
        <f t="shared" si="24"/>
        <v>23</v>
      </c>
      <c r="J144" s="105">
        <f t="shared" si="24"/>
        <v>0</v>
      </c>
      <c r="K144" s="105">
        <f t="shared" si="24"/>
        <v>0</v>
      </c>
      <c r="L144" s="105">
        <f t="shared" si="24"/>
        <v>0</v>
      </c>
      <c r="M144" s="145">
        <f t="shared" si="24"/>
        <v>79</v>
      </c>
      <c r="N144" s="146">
        <f t="shared" si="24"/>
        <v>1620</v>
      </c>
      <c r="O144" s="105">
        <f t="shared" si="24"/>
        <v>338</v>
      </c>
      <c r="P144" s="139">
        <f t="shared" si="24"/>
        <v>1958</v>
      </c>
      <c r="Q144" s="147">
        <f t="shared" si="24"/>
        <v>4458</v>
      </c>
    </row>
    <row r="145" spans="1:17" s="88" customFormat="1" ht="15" customHeight="1" thickTop="1" x14ac:dyDescent="0.25">
      <c r="A145" s="123"/>
    </row>
    <row r="146" spans="1:17" s="88" customFormat="1" ht="15" customHeight="1" x14ac:dyDescent="0.25">
      <c r="A146" s="123"/>
      <c r="N146" s="123"/>
      <c r="Q146" s="122"/>
    </row>
    <row r="147" spans="1:17" s="88" customFormat="1" ht="15" customHeight="1" x14ac:dyDescent="0.25">
      <c r="A147" s="123"/>
      <c r="N147" s="123"/>
    </row>
    <row r="148" spans="1:17" s="88" customFormat="1" ht="15" customHeight="1" x14ac:dyDescent="0.25">
      <c r="A148" s="123"/>
      <c r="N148" s="123"/>
    </row>
    <row r="149" spans="1:17" s="88" customFormat="1" ht="15" customHeight="1" x14ac:dyDescent="0.25">
      <c r="A149" s="123"/>
      <c r="N149" s="123"/>
    </row>
    <row r="150" spans="1:17" s="88" customFormat="1" ht="15" customHeight="1" x14ac:dyDescent="0.25">
      <c r="A150" s="123"/>
      <c r="N150" s="123"/>
    </row>
    <row r="151" spans="1:17" s="88" customFormat="1" ht="15" customHeight="1" x14ac:dyDescent="0.25">
      <c r="A151" s="123"/>
      <c r="M151" s="125"/>
      <c r="N151" s="126"/>
    </row>
    <row r="152" spans="1:17" ht="16.5" customHeight="1" x14ac:dyDescent="0.25">
      <c r="A152" s="190" t="s">
        <v>0</v>
      </c>
      <c r="B152" s="190"/>
      <c r="C152" s="190"/>
      <c r="D152" s="190"/>
      <c r="E152" s="190"/>
      <c r="F152" s="190"/>
      <c r="G152" s="190"/>
      <c r="H152" s="190"/>
      <c r="I152" s="190"/>
      <c r="J152" s="190"/>
      <c r="K152" s="190"/>
      <c r="L152" s="190"/>
      <c r="M152" s="190"/>
      <c r="N152" s="190"/>
      <c r="O152" s="190"/>
      <c r="P152" s="190"/>
      <c r="Q152" s="190"/>
    </row>
    <row r="153" spans="1:17" ht="16.5" customHeight="1" x14ac:dyDescent="0.25">
      <c r="A153" s="190" t="str">
        <f>"KECAMATAN "&amp;$A$3</f>
        <v>KECAMATAN TAHUN 2023</v>
      </c>
      <c r="B153" s="190"/>
      <c r="C153" s="190"/>
      <c r="D153" s="190"/>
      <c r="E153" s="190"/>
      <c r="F153" s="190"/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</row>
    <row r="154" spans="1:17" ht="16.5" customHeight="1" x14ac:dyDescent="0.25">
      <c r="A154" s="202" t="s">
        <v>86</v>
      </c>
      <c r="B154" s="202"/>
      <c r="C154" s="202"/>
      <c r="D154" s="202"/>
      <c r="E154" s="202"/>
      <c r="F154" s="202"/>
      <c r="G154" s="202"/>
      <c r="H154" s="202"/>
      <c r="I154" s="202"/>
      <c r="J154" s="202"/>
      <c r="K154" s="202"/>
      <c r="L154" s="202"/>
      <c r="M154" s="202"/>
      <c r="N154" s="202"/>
      <c r="O154" s="202"/>
      <c r="P154" s="202"/>
      <c r="Q154" s="202"/>
    </row>
    <row r="155" spans="1:17" ht="9.75" customHeight="1" thickBot="1" x14ac:dyDescent="0.3"/>
    <row r="156" spans="1:17" s="164" customFormat="1" ht="19.5" customHeight="1" thickTop="1" thickBot="1" x14ac:dyDescent="0.3">
      <c r="A156" s="181" t="s">
        <v>2</v>
      </c>
      <c r="B156" s="193" t="s">
        <v>18</v>
      </c>
      <c r="C156" s="194" t="s">
        <v>8</v>
      </c>
      <c r="D156" s="195"/>
      <c r="E156" s="195"/>
      <c r="F156" s="195"/>
      <c r="G156" s="195"/>
      <c r="H156" s="195"/>
      <c r="I156" s="195"/>
      <c r="J156" s="195"/>
      <c r="K156" s="195"/>
      <c r="L156" s="195"/>
      <c r="M156" s="196"/>
      <c r="N156" s="197" t="s">
        <v>16</v>
      </c>
      <c r="O156" s="182"/>
      <c r="P156" s="193"/>
      <c r="Q156" s="198" t="s">
        <v>20</v>
      </c>
    </row>
    <row r="157" spans="1:17" s="164" customFormat="1" ht="15.75" customHeight="1" thickTop="1" x14ac:dyDescent="0.25">
      <c r="A157" s="191"/>
      <c r="B157" s="188"/>
      <c r="C157" s="181" t="s">
        <v>3</v>
      </c>
      <c r="D157" s="182"/>
      <c r="E157" s="182"/>
      <c r="F157" s="182"/>
      <c r="G157" s="183"/>
      <c r="H157" s="181" t="s">
        <v>9</v>
      </c>
      <c r="I157" s="182"/>
      <c r="J157" s="182"/>
      <c r="K157" s="182"/>
      <c r="L157" s="182"/>
      <c r="M157" s="183"/>
      <c r="N157" s="184" t="s">
        <v>17</v>
      </c>
      <c r="O157" s="186" t="s">
        <v>15</v>
      </c>
      <c r="P157" s="188" t="s">
        <v>7</v>
      </c>
      <c r="Q157" s="199"/>
    </row>
    <row r="158" spans="1:17" s="164" customFormat="1" ht="63.75" thickBot="1" x14ac:dyDescent="0.3">
      <c r="A158" s="192"/>
      <c r="B158" s="189"/>
      <c r="C158" s="179" t="s">
        <v>4</v>
      </c>
      <c r="D158" s="177" t="s">
        <v>5</v>
      </c>
      <c r="E158" s="177" t="s">
        <v>19</v>
      </c>
      <c r="F158" s="177" t="s">
        <v>6</v>
      </c>
      <c r="G158" s="180" t="s">
        <v>7</v>
      </c>
      <c r="H158" s="179" t="s">
        <v>10</v>
      </c>
      <c r="I158" s="177" t="s">
        <v>11</v>
      </c>
      <c r="J158" s="177" t="s">
        <v>12</v>
      </c>
      <c r="K158" s="177" t="s">
        <v>14</v>
      </c>
      <c r="L158" s="177" t="s">
        <v>13</v>
      </c>
      <c r="M158" s="180" t="s">
        <v>7</v>
      </c>
      <c r="N158" s="185"/>
      <c r="O158" s="187"/>
      <c r="P158" s="189"/>
      <c r="Q158" s="200"/>
    </row>
    <row r="159" spans="1:17" s="118" customFormat="1" ht="17.25" thickTop="1" thickBot="1" x14ac:dyDescent="0.3">
      <c r="A159" s="112">
        <v>1</v>
      </c>
      <c r="B159" s="113">
        <v>2</v>
      </c>
      <c r="C159" s="112">
        <v>3</v>
      </c>
      <c r="D159" s="114">
        <v>4</v>
      </c>
      <c r="E159" s="114">
        <v>5</v>
      </c>
      <c r="F159" s="114">
        <v>6</v>
      </c>
      <c r="G159" s="115">
        <v>7</v>
      </c>
      <c r="H159" s="112">
        <v>8</v>
      </c>
      <c r="I159" s="114">
        <v>9</v>
      </c>
      <c r="J159" s="114">
        <v>10</v>
      </c>
      <c r="K159" s="114">
        <v>11</v>
      </c>
      <c r="L159" s="114">
        <v>12</v>
      </c>
      <c r="M159" s="115">
        <v>13</v>
      </c>
      <c r="N159" s="116">
        <v>14</v>
      </c>
      <c r="O159" s="114">
        <v>15</v>
      </c>
      <c r="P159" s="113">
        <v>16</v>
      </c>
      <c r="Q159" s="117">
        <v>17</v>
      </c>
    </row>
    <row r="160" spans="1:17" s="88" customFormat="1" ht="20.25" customHeight="1" thickTop="1" x14ac:dyDescent="0.25">
      <c r="A160" s="162">
        <v>1</v>
      </c>
      <c r="B160" s="171" t="s">
        <v>92</v>
      </c>
      <c r="C160" s="170">
        <v>0</v>
      </c>
      <c r="D160" s="128">
        <v>0</v>
      </c>
      <c r="E160" s="128">
        <v>98</v>
      </c>
      <c r="F160" s="128">
        <v>54</v>
      </c>
      <c r="G160" s="134">
        <f>SUM(C160:F160)</f>
        <v>152</v>
      </c>
      <c r="H160" s="128">
        <v>49</v>
      </c>
      <c r="I160" s="128">
        <v>0</v>
      </c>
      <c r="J160" s="128">
        <v>0</v>
      </c>
      <c r="K160" s="128">
        <v>12</v>
      </c>
      <c r="L160" s="128">
        <v>0</v>
      </c>
      <c r="M160" s="135">
        <f>SUM(H160:L160)</f>
        <v>61</v>
      </c>
      <c r="N160" s="128">
        <v>85</v>
      </c>
      <c r="O160" s="128">
        <v>58</v>
      </c>
      <c r="P160" s="134">
        <v>143</v>
      </c>
      <c r="Q160" s="137">
        <f>SUM(G160,M160,P160)</f>
        <v>356</v>
      </c>
    </row>
    <row r="161" spans="1:17" s="88" customFormat="1" ht="20.25" customHeight="1" x14ac:dyDescent="0.25">
      <c r="A161" s="163">
        <v>2</v>
      </c>
      <c r="B161" s="172" t="s">
        <v>91</v>
      </c>
      <c r="C161" s="170">
        <v>0</v>
      </c>
      <c r="D161" s="128">
        <v>0</v>
      </c>
      <c r="E161" s="128">
        <v>78</v>
      </c>
      <c r="F161" s="128">
        <v>26</v>
      </c>
      <c r="G161" s="129">
        <f t="shared" ref="G161:G175" si="25">SUM(C161:F161)</f>
        <v>104</v>
      </c>
      <c r="H161" s="128">
        <v>141</v>
      </c>
      <c r="I161" s="128">
        <v>0</v>
      </c>
      <c r="J161" s="128">
        <v>0</v>
      </c>
      <c r="K161" s="128">
        <v>25</v>
      </c>
      <c r="L161" s="128">
        <v>0</v>
      </c>
      <c r="M161" s="131">
        <f t="shared" ref="M161:M175" si="26">SUM(H161:L161)</f>
        <v>166</v>
      </c>
      <c r="N161" s="128">
        <v>68</v>
      </c>
      <c r="O161" s="128">
        <v>42</v>
      </c>
      <c r="P161" s="129">
        <v>110</v>
      </c>
      <c r="Q161" s="133">
        <f t="shared" ref="Q161:Q175" si="27">SUM(G161,M161,P161)</f>
        <v>380</v>
      </c>
    </row>
    <row r="162" spans="1:17" s="88" customFormat="1" ht="20.25" customHeight="1" x14ac:dyDescent="0.25">
      <c r="A162" s="163">
        <v>3</v>
      </c>
      <c r="B162" s="172" t="s">
        <v>93</v>
      </c>
      <c r="C162" s="170">
        <v>0</v>
      </c>
      <c r="D162" s="128">
        <v>0</v>
      </c>
      <c r="E162" s="128">
        <v>65</v>
      </c>
      <c r="F162" s="128">
        <v>104</v>
      </c>
      <c r="G162" s="129">
        <f t="shared" si="25"/>
        <v>169</v>
      </c>
      <c r="H162" s="128">
        <v>58</v>
      </c>
      <c r="I162" s="128">
        <v>0</v>
      </c>
      <c r="J162" s="128">
        <v>0</v>
      </c>
      <c r="K162" s="128">
        <v>11</v>
      </c>
      <c r="L162" s="128">
        <v>0</v>
      </c>
      <c r="M162" s="131">
        <f t="shared" si="26"/>
        <v>69</v>
      </c>
      <c r="N162" s="128">
        <v>138</v>
      </c>
      <c r="O162" s="128">
        <v>14</v>
      </c>
      <c r="P162" s="129">
        <v>152</v>
      </c>
      <c r="Q162" s="133">
        <f t="shared" si="27"/>
        <v>390</v>
      </c>
    </row>
    <row r="163" spans="1:17" s="88" customFormat="1" ht="20.25" customHeight="1" x14ac:dyDescent="0.25">
      <c r="A163" s="163">
        <v>4</v>
      </c>
      <c r="B163" s="172" t="s">
        <v>94</v>
      </c>
      <c r="C163" s="170">
        <v>0</v>
      </c>
      <c r="D163" s="128">
        <v>0</v>
      </c>
      <c r="E163" s="128">
        <v>205</v>
      </c>
      <c r="F163" s="128">
        <v>5</v>
      </c>
      <c r="G163" s="129">
        <f t="shared" si="25"/>
        <v>210</v>
      </c>
      <c r="H163" s="128">
        <v>19</v>
      </c>
      <c r="I163" s="128">
        <v>0</v>
      </c>
      <c r="J163" s="128">
        <v>0</v>
      </c>
      <c r="K163" s="128">
        <v>3</v>
      </c>
      <c r="L163" s="128">
        <v>0</v>
      </c>
      <c r="M163" s="131">
        <f t="shared" si="26"/>
        <v>22</v>
      </c>
      <c r="N163" s="128">
        <v>78</v>
      </c>
      <c r="O163" s="128">
        <v>10</v>
      </c>
      <c r="P163" s="129">
        <v>88</v>
      </c>
      <c r="Q163" s="133">
        <f t="shared" si="27"/>
        <v>320</v>
      </c>
    </row>
    <row r="164" spans="1:17" s="88" customFormat="1" ht="20.25" customHeight="1" x14ac:dyDescent="0.25">
      <c r="A164" s="163">
        <v>5</v>
      </c>
      <c r="B164" s="172" t="s">
        <v>95</v>
      </c>
      <c r="C164" s="170">
        <v>0</v>
      </c>
      <c r="D164" s="128">
        <v>0</v>
      </c>
      <c r="E164" s="128">
        <v>92</v>
      </c>
      <c r="F164" s="128">
        <v>0</v>
      </c>
      <c r="G164" s="129">
        <f t="shared" si="25"/>
        <v>92</v>
      </c>
      <c r="H164" s="128">
        <v>26</v>
      </c>
      <c r="I164" s="128">
        <v>0</v>
      </c>
      <c r="J164" s="128">
        <v>0</v>
      </c>
      <c r="K164" s="128">
        <v>6</v>
      </c>
      <c r="L164" s="128">
        <v>0</v>
      </c>
      <c r="M164" s="131">
        <f t="shared" si="26"/>
        <v>32</v>
      </c>
      <c r="N164" s="128">
        <v>163</v>
      </c>
      <c r="O164" s="128">
        <v>5</v>
      </c>
      <c r="P164" s="129">
        <v>168</v>
      </c>
      <c r="Q164" s="133">
        <f t="shared" si="27"/>
        <v>292</v>
      </c>
    </row>
    <row r="165" spans="1:17" s="88" customFormat="1" ht="20.25" customHeight="1" x14ac:dyDescent="0.25">
      <c r="A165" s="163">
        <v>6</v>
      </c>
      <c r="B165" s="172" t="s">
        <v>90</v>
      </c>
      <c r="C165" s="170">
        <v>4</v>
      </c>
      <c r="D165" s="128">
        <v>2</v>
      </c>
      <c r="E165" s="128">
        <v>23</v>
      </c>
      <c r="F165" s="128">
        <v>56</v>
      </c>
      <c r="G165" s="129">
        <f t="shared" si="25"/>
        <v>85</v>
      </c>
      <c r="H165" s="128">
        <v>57</v>
      </c>
      <c r="I165" s="128">
        <v>0</v>
      </c>
      <c r="J165" s="128">
        <v>0</v>
      </c>
      <c r="K165" s="128">
        <v>22</v>
      </c>
      <c r="L165" s="128">
        <v>0</v>
      </c>
      <c r="M165" s="131">
        <f t="shared" si="26"/>
        <v>79</v>
      </c>
      <c r="N165" s="128">
        <v>161</v>
      </c>
      <c r="O165" s="128">
        <v>40</v>
      </c>
      <c r="P165" s="129">
        <v>201</v>
      </c>
      <c r="Q165" s="133">
        <f t="shared" si="27"/>
        <v>365</v>
      </c>
    </row>
    <row r="166" spans="1:17" s="88" customFormat="1" ht="20.25" customHeight="1" x14ac:dyDescent="0.25">
      <c r="A166" s="163">
        <v>7</v>
      </c>
      <c r="B166" s="172" t="s">
        <v>89</v>
      </c>
      <c r="C166" s="170">
        <v>55</v>
      </c>
      <c r="D166" s="128">
        <v>0</v>
      </c>
      <c r="E166" s="128">
        <v>12</v>
      </c>
      <c r="F166" s="128">
        <v>65</v>
      </c>
      <c r="G166" s="129">
        <f t="shared" si="25"/>
        <v>132</v>
      </c>
      <c r="H166" s="128">
        <v>54</v>
      </c>
      <c r="I166" s="128">
        <v>0</v>
      </c>
      <c r="J166" s="128">
        <v>0</v>
      </c>
      <c r="K166" s="128">
        <v>18</v>
      </c>
      <c r="L166" s="128">
        <v>0</v>
      </c>
      <c r="M166" s="131">
        <f t="shared" si="26"/>
        <v>72</v>
      </c>
      <c r="N166" s="128">
        <v>180</v>
      </c>
      <c r="O166" s="128">
        <v>8</v>
      </c>
      <c r="P166" s="129">
        <v>188</v>
      </c>
      <c r="Q166" s="133">
        <f t="shared" si="27"/>
        <v>392</v>
      </c>
    </row>
    <row r="167" spans="1:17" s="88" customFormat="1" ht="20.25" customHeight="1" x14ac:dyDescent="0.25">
      <c r="A167" s="163">
        <v>8</v>
      </c>
      <c r="B167" s="172" t="s">
        <v>96</v>
      </c>
      <c r="C167" s="170">
        <v>0</v>
      </c>
      <c r="D167" s="128">
        <v>0</v>
      </c>
      <c r="E167" s="128">
        <v>42</v>
      </c>
      <c r="F167" s="128">
        <v>73</v>
      </c>
      <c r="G167" s="129">
        <f t="shared" si="25"/>
        <v>115</v>
      </c>
      <c r="H167" s="128">
        <v>52</v>
      </c>
      <c r="I167" s="128">
        <v>0</v>
      </c>
      <c r="J167" s="128">
        <v>0</v>
      </c>
      <c r="K167" s="128">
        <v>16</v>
      </c>
      <c r="L167" s="128">
        <v>0</v>
      </c>
      <c r="M167" s="131">
        <f t="shared" si="26"/>
        <v>68</v>
      </c>
      <c r="N167" s="128">
        <v>239</v>
      </c>
      <c r="O167" s="128">
        <v>9</v>
      </c>
      <c r="P167" s="129">
        <v>248</v>
      </c>
      <c r="Q167" s="133">
        <f t="shared" si="27"/>
        <v>431</v>
      </c>
    </row>
    <row r="168" spans="1:17" s="88" customFormat="1" ht="20.25" customHeight="1" x14ac:dyDescent="0.25">
      <c r="A168" s="163">
        <v>9</v>
      </c>
      <c r="B168" s="172" t="s">
        <v>97</v>
      </c>
      <c r="C168" s="170">
        <v>93</v>
      </c>
      <c r="D168" s="128">
        <v>0</v>
      </c>
      <c r="E168" s="128">
        <v>50</v>
      </c>
      <c r="F168" s="128">
        <v>15</v>
      </c>
      <c r="G168" s="129">
        <f t="shared" si="25"/>
        <v>158</v>
      </c>
      <c r="H168" s="128">
        <v>102</v>
      </c>
      <c r="I168" s="128">
        <v>1</v>
      </c>
      <c r="J168" s="128">
        <v>0</v>
      </c>
      <c r="K168" s="128">
        <v>4</v>
      </c>
      <c r="L168" s="128">
        <v>0</v>
      </c>
      <c r="M168" s="131">
        <f t="shared" si="26"/>
        <v>107</v>
      </c>
      <c r="N168" s="128">
        <v>103</v>
      </c>
      <c r="O168" s="128">
        <v>24</v>
      </c>
      <c r="P168" s="129">
        <v>127</v>
      </c>
      <c r="Q168" s="133">
        <f t="shared" si="27"/>
        <v>392</v>
      </c>
    </row>
    <row r="169" spans="1:17" s="88" customFormat="1" ht="20.25" customHeight="1" x14ac:dyDescent="0.25">
      <c r="A169" s="163">
        <v>10</v>
      </c>
      <c r="B169" s="172" t="s">
        <v>86</v>
      </c>
      <c r="C169" s="170">
        <v>148</v>
      </c>
      <c r="D169" s="128">
        <v>0</v>
      </c>
      <c r="E169" s="128">
        <v>0</v>
      </c>
      <c r="F169" s="128">
        <v>0</v>
      </c>
      <c r="G169" s="129">
        <f t="shared" si="25"/>
        <v>148</v>
      </c>
      <c r="H169" s="128">
        <v>41</v>
      </c>
      <c r="I169" s="128">
        <v>0</v>
      </c>
      <c r="J169" s="128">
        <v>0</v>
      </c>
      <c r="K169" s="128">
        <v>0</v>
      </c>
      <c r="L169" s="128">
        <v>0</v>
      </c>
      <c r="M169" s="131">
        <f t="shared" si="26"/>
        <v>41</v>
      </c>
      <c r="N169" s="128">
        <v>123</v>
      </c>
      <c r="O169" s="128">
        <v>13</v>
      </c>
      <c r="P169" s="129">
        <v>136</v>
      </c>
      <c r="Q169" s="133">
        <f t="shared" si="27"/>
        <v>325</v>
      </c>
    </row>
    <row r="170" spans="1:17" s="88" customFormat="1" ht="20.25" customHeight="1" x14ac:dyDescent="0.25">
      <c r="A170" s="163">
        <v>11</v>
      </c>
      <c r="B170" s="172" t="s">
        <v>88</v>
      </c>
      <c r="C170" s="170">
        <v>139</v>
      </c>
      <c r="D170" s="128">
        <v>0</v>
      </c>
      <c r="E170" s="128">
        <v>0</v>
      </c>
      <c r="F170" s="128">
        <v>0</v>
      </c>
      <c r="G170" s="129">
        <f t="shared" si="25"/>
        <v>139</v>
      </c>
      <c r="H170" s="128">
        <v>6</v>
      </c>
      <c r="I170" s="128">
        <v>1</v>
      </c>
      <c r="J170" s="128">
        <v>0</v>
      </c>
      <c r="K170" s="128">
        <v>0</v>
      </c>
      <c r="L170" s="128">
        <v>0</v>
      </c>
      <c r="M170" s="131">
        <f t="shared" si="26"/>
        <v>7</v>
      </c>
      <c r="N170" s="128">
        <v>104</v>
      </c>
      <c r="O170" s="128">
        <v>2</v>
      </c>
      <c r="P170" s="129">
        <v>106</v>
      </c>
      <c r="Q170" s="133">
        <f t="shared" si="27"/>
        <v>252</v>
      </c>
    </row>
    <row r="171" spans="1:17" s="88" customFormat="1" ht="20.25" customHeight="1" x14ac:dyDescent="0.25">
      <c r="A171" s="163">
        <v>12</v>
      </c>
      <c r="B171" s="172" t="s">
        <v>98</v>
      </c>
      <c r="C171" s="170">
        <v>167</v>
      </c>
      <c r="D171" s="128">
        <v>0</v>
      </c>
      <c r="E171" s="128">
        <v>0</v>
      </c>
      <c r="F171" s="128">
        <v>0</v>
      </c>
      <c r="G171" s="129">
        <f t="shared" si="25"/>
        <v>167</v>
      </c>
      <c r="H171" s="128">
        <v>10</v>
      </c>
      <c r="I171" s="128">
        <v>0</v>
      </c>
      <c r="J171" s="128">
        <v>0</v>
      </c>
      <c r="K171" s="128">
        <v>0</v>
      </c>
      <c r="L171" s="128">
        <v>0</v>
      </c>
      <c r="M171" s="131">
        <f t="shared" si="26"/>
        <v>10</v>
      </c>
      <c r="N171" s="128">
        <v>78</v>
      </c>
      <c r="O171" s="128">
        <v>13</v>
      </c>
      <c r="P171" s="129">
        <v>91</v>
      </c>
      <c r="Q171" s="133">
        <f t="shared" si="27"/>
        <v>268</v>
      </c>
    </row>
    <row r="172" spans="1:17" s="88" customFormat="1" ht="20.25" customHeight="1" x14ac:dyDescent="0.25">
      <c r="A172" s="163">
        <v>13</v>
      </c>
      <c r="B172" s="172" t="s">
        <v>87</v>
      </c>
      <c r="C172" s="170">
        <v>230</v>
      </c>
      <c r="D172" s="128">
        <v>15</v>
      </c>
      <c r="E172" s="128">
        <v>0</v>
      </c>
      <c r="F172" s="128">
        <v>0</v>
      </c>
      <c r="G172" s="129">
        <f t="shared" si="25"/>
        <v>245</v>
      </c>
      <c r="H172" s="128">
        <v>47</v>
      </c>
      <c r="I172" s="128">
        <v>0</v>
      </c>
      <c r="J172" s="128">
        <v>0</v>
      </c>
      <c r="K172" s="128">
        <v>2</v>
      </c>
      <c r="L172" s="128">
        <v>0</v>
      </c>
      <c r="M172" s="131">
        <f t="shared" si="26"/>
        <v>49</v>
      </c>
      <c r="N172" s="128">
        <v>134</v>
      </c>
      <c r="O172" s="128">
        <v>8</v>
      </c>
      <c r="P172" s="129">
        <v>142</v>
      </c>
      <c r="Q172" s="133">
        <f t="shared" si="27"/>
        <v>436</v>
      </c>
    </row>
    <row r="173" spans="1:17" s="88" customFormat="1" ht="20.25" customHeight="1" x14ac:dyDescent="0.25">
      <c r="A173" s="163">
        <v>14</v>
      </c>
      <c r="B173" s="172" t="s">
        <v>101</v>
      </c>
      <c r="C173" s="170">
        <v>105</v>
      </c>
      <c r="D173" s="128">
        <v>0</v>
      </c>
      <c r="E173" s="128">
        <v>0</v>
      </c>
      <c r="F173" s="128">
        <v>0</v>
      </c>
      <c r="G173" s="129">
        <f t="shared" si="25"/>
        <v>105</v>
      </c>
      <c r="H173" s="128">
        <v>66</v>
      </c>
      <c r="I173" s="128">
        <v>0</v>
      </c>
      <c r="J173" s="128">
        <v>0</v>
      </c>
      <c r="K173" s="128">
        <v>1</v>
      </c>
      <c r="L173" s="128">
        <v>0</v>
      </c>
      <c r="M173" s="131">
        <f t="shared" si="26"/>
        <v>67</v>
      </c>
      <c r="N173" s="128">
        <v>66</v>
      </c>
      <c r="O173" s="128">
        <v>3</v>
      </c>
      <c r="P173" s="129">
        <v>69</v>
      </c>
      <c r="Q173" s="133">
        <f t="shared" si="27"/>
        <v>241</v>
      </c>
    </row>
    <row r="174" spans="1:17" s="88" customFormat="1" ht="20.25" customHeight="1" x14ac:dyDescent="0.25">
      <c r="A174" s="163">
        <v>15</v>
      </c>
      <c r="B174" s="172" t="s">
        <v>100</v>
      </c>
      <c r="C174" s="170">
        <v>154</v>
      </c>
      <c r="D174" s="128">
        <v>0</v>
      </c>
      <c r="E174" s="128">
        <v>0</v>
      </c>
      <c r="F174" s="128">
        <v>0</v>
      </c>
      <c r="G174" s="129">
        <f t="shared" si="25"/>
        <v>154</v>
      </c>
      <c r="H174" s="128">
        <v>13</v>
      </c>
      <c r="I174" s="128">
        <v>1</v>
      </c>
      <c r="J174" s="128">
        <v>0</v>
      </c>
      <c r="K174" s="128">
        <v>0</v>
      </c>
      <c r="L174" s="128">
        <v>0</v>
      </c>
      <c r="M174" s="131">
        <f t="shared" si="26"/>
        <v>14</v>
      </c>
      <c r="N174" s="128">
        <v>76</v>
      </c>
      <c r="O174" s="128">
        <v>9</v>
      </c>
      <c r="P174" s="129">
        <v>85</v>
      </c>
      <c r="Q174" s="133">
        <f t="shared" si="27"/>
        <v>253</v>
      </c>
    </row>
    <row r="175" spans="1:17" s="88" customFormat="1" ht="20.25" customHeight="1" thickBot="1" x14ac:dyDescent="0.3">
      <c r="A175" s="163">
        <v>16</v>
      </c>
      <c r="B175" s="174" t="s">
        <v>99</v>
      </c>
      <c r="C175" s="170">
        <v>234</v>
      </c>
      <c r="D175" s="128">
        <v>9</v>
      </c>
      <c r="E175" s="128">
        <v>0</v>
      </c>
      <c r="F175" s="128">
        <v>0</v>
      </c>
      <c r="G175" s="129">
        <f t="shared" si="25"/>
        <v>243</v>
      </c>
      <c r="H175" s="128">
        <v>8</v>
      </c>
      <c r="I175" s="128">
        <v>0</v>
      </c>
      <c r="J175" s="128">
        <v>0</v>
      </c>
      <c r="K175" s="128">
        <v>1</v>
      </c>
      <c r="L175" s="128">
        <v>0</v>
      </c>
      <c r="M175" s="131">
        <f t="shared" si="26"/>
        <v>9</v>
      </c>
      <c r="N175" s="128">
        <v>124</v>
      </c>
      <c r="O175" s="128">
        <v>19</v>
      </c>
      <c r="P175" s="129">
        <v>143</v>
      </c>
      <c r="Q175" s="133">
        <f t="shared" si="27"/>
        <v>395</v>
      </c>
    </row>
    <row r="176" spans="1:17" s="119" customFormat="1" ht="20.25" customHeight="1" thickTop="1" thickBot="1" x14ac:dyDescent="0.3">
      <c r="A176" s="94"/>
      <c r="B176" s="95" t="s">
        <v>7</v>
      </c>
      <c r="C176" s="138">
        <f t="shared" ref="C176:Q176" si="28">SUM(C160:C175)</f>
        <v>1329</v>
      </c>
      <c r="D176" s="105">
        <f t="shared" si="28"/>
        <v>26</v>
      </c>
      <c r="E176" s="105">
        <f t="shared" si="28"/>
        <v>665</v>
      </c>
      <c r="F176" s="105">
        <f t="shared" si="28"/>
        <v>398</v>
      </c>
      <c r="G176" s="139">
        <f t="shared" si="28"/>
        <v>2418</v>
      </c>
      <c r="H176" s="138">
        <f t="shared" si="28"/>
        <v>749</v>
      </c>
      <c r="I176" s="105">
        <f t="shared" si="28"/>
        <v>3</v>
      </c>
      <c r="J176" s="105">
        <f t="shared" si="28"/>
        <v>0</v>
      </c>
      <c r="K176" s="105">
        <f t="shared" si="28"/>
        <v>121</v>
      </c>
      <c r="L176" s="105">
        <f t="shared" si="28"/>
        <v>0</v>
      </c>
      <c r="M176" s="145">
        <f t="shared" si="28"/>
        <v>873</v>
      </c>
      <c r="N176" s="146">
        <f t="shared" si="28"/>
        <v>1920</v>
      </c>
      <c r="O176" s="105">
        <f t="shared" si="28"/>
        <v>277</v>
      </c>
      <c r="P176" s="139">
        <f t="shared" si="28"/>
        <v>2197</v>
      </c>
      <c r="Q176" s="147">
        <f t="shared" si="28"/>
        <v>5488</v>
      </c>
    </row>
    <row r="177" spans="1:17" s="88" customFormat="1" ht="15" customHeight="1" thickTop="1" x14ac:dyDescent="0.25">
      <c r="A177" s="123"/>
    </row>
    <row r="178" spans="1:17" s="88" customFormat="1" ht="15" customHeight="1" x14ac:dyDescent="0.25">
      <c r="A178" s="123"/>
      <c r="N178" s="123"/>
      <c r="Q178" s="122"/>
    </row>
    <row r="179" spans="1:17" s="88" customFormat="1" ht="15" customHeight="1" x14ac:dyDescent="0.25">
      <c r="A179" s="123"/>
      <c r="N179" s="123"/>
    </row>
    <row r="180" spans="1:17" s="88" customFormat="1" ht="15" customHeight="1" x14ac:dyDescent="0.25">
      <c r="A180" s="123"/>
      <c r="N180" s="123"/>
    </row>
    <row r="181" spans="1:17" ht="16.5" customHeight="1" x14ac:dyDescent="0.25">
      <c r="A181" s="190" t="s">
        <v>0</v>
      </c>
      <c r="B181" s="190"/>
      <c r="C181" s="190"/>
      <c r="D181" s="190"/>
      <c r="E181" s="190"/>
      <c r="F181" s="190"/>
      <c r="G181" s="190"/>
      <c r="H181" s="190"/>
      <c r="I181" s="190"/>
      <c r="J181" s="190"/>
      <c r="K181" s="190"/>
      <c r="L181" s="190"/>
      <c r="M181" s="190"/>
      <c r="N181" s="190"/>
      <c r="O181" s="190"/>
      <c r="P181" s="190"/>
      <c r="Q181" s="190"/>
    </row>
    <row r="182" spans="1:17" ht="16.5" customHeight="1" x14ac:dyDescent="0.25">
      <c r="A182" s="190" t="str">
        <f>"KECAMATAN "&amp;$A$3</f>
        <v>KECAMATAN TAHUN 2023</v>
      </c>
      <c r="B182" s="190"/>
      <c r="C182" s="190"/>
      <c r="D182" s="190"/>
      <c r="E182" s="190"/>
      <c r="F182" s="190"/>
      <c r="G182" s="190"/>
      <c r="H182" s="190"/>
      <c r="I182" s="190"/>
      <c r="J182" s="190"/>
      <c r="K182" s="190"/>
      <c r="L182" s="190"/>
      <c r="M182" s="190"/>
      <c r="N182" s="190"/>
      <c r="O182" s="190"/>
      <c r="P182" s="190"/>
      <c r="Q182" s="190"/>
    </row>
    <row r="183" spans="1:17" ht="16.5" customHeight="1" x14ac:dyDescent="0.25">
      <c r="A183" s="202" t="s">
        <v>102</v>
      </c>
      <c r="B183" s="202"/>
      <c r="C183" s="202"/>
      <c r="D183" s="202"/>
      <c r="E183" s="202"/>
      <c r="F183" s="202"/>
      <c r="G183" s="202"/>
      <c r="H183" s="202"/>
      <c r="I183" s="202"/>
      <c r="J183" s="202"/>
      <c r="K183" s="202"/>
      <c r="L183" s="202"/>
      <c r="M183" s="202"/>
      <c r="N183" s="202"/>
      <c r="O183" s="202"/>
      <c r="P183" s="202"/>
      <c r="Q183" s="202"/>
    </row>
    <row r="184" spans="1:17" ht="9.75" customHeight="1" thickBot="1" x14ac:dyDescent="0.3"/>
    <row r="185" spans="1:17" s="164" customFormat="1" ht="19.5" customHeight="1" thickTop="1" thickBot="1" x14ac:dyDescent="0.3">
      <c r="A185" s="181" t="s">
        <v>2</v>
      </c>
      <c r="B185" s="193" t="s">
        <v>18</v>
      </c>
      <c r="C185" s="194" t="s">
        <v>8</v>
      </c>
      <c r="D185" s="195"/>
      <c r="E185" s="195"/>
      <c r="F185" s="195"/>
      <c r="G185" s="195"/>
      <c r="H185" s="195"/>
      <c r="I185" s="195"/>
      <c r="J185" s="195"/>
      <c r="K185" s="195"/>
      <c r="L185" s="195"/>
      <c r="M185" s="196"/>
      <c r="N185" s="197" t="s">
        <v>16</v>
      </c>
      <c r="O185" s="182"/>
      <c r="P185" s="193"/>
      <c r="Q185" s="198" t="s">
        <v>20</v>
      </c>
    </row>
    <row r="186" spans="1:17" s="164" customFormat="1" ht="15.75" customHeight="1" thickTop="1" x14ac:dyDescent="0.25">
      <c r="A186" s="191"/>
      <c r="B186" s="188"/>
      <c r="C186" s="181" t="s">
        <v>3</v>
      </c>
      <c r="D186" s="182"/>
      <c r="E186" s="182"/>
      <c r="F186" s="182"/>
      <c r="G186" s="183"/>
      <c r="H186" s="181" t="s">
        <v>9</v>
      </c>
      <c r="I186" s="182"/>
      <c r="J186" s="182"/>
      <c r="K186" s="182"/>
      <c r="L186" s="182"/>
      <c r="M186" s="183"/>
      <c r="N186" s="184" t="s">
        <v>17</v>
      </c>
      <c r="O186" s="186" t="s">
        <v>15</v>
      </c>
      <c r="P186" s="188" t="s">
        <v>7</v>
      </c>
      <c r="Q186" s="199"/>
    </row>
    <row r="187" spans="1:17" s="164" customFormat="1" ht="63.75" thickBot="1" x14ac:dyDescent="0.3">
      <c r="A187" s="192"/>
      <c r="B187" s="189"/>
      <c r="C187" s="179" t="s">
        <v>4</v>
      </c>
      <c r="D187" s="177" t="s">
        <v>5</v>
      </c>
      <c r="E187" s="177" t="s">
        <v>19</v>
      </c>
      <c r="F187" s="177" t="s">
        <v>6</v>
      </c>
      <c r="G187" s="180" t="s">
        <v>7</v>
      </c>
      <c r="H187" s="179" t="s">
        <v>10</v>
      </c>
      <c r="I187" s="177" t="s">
        <v>11</v>
      </c>
      <c r="J187" s="177" t="s">
        <v>12</v>
      </c>
      <c r="K187" s="177" t="s">
        <v>14</v>
      </c>
      <c r="L187" s="177" t="s">
        <v>13</v>
      </c>
      <c r="M187" s="180" t="s">
        <v>7</v>
      </c>
      <c r="N187" s="185"/>
      <c r="O187" s="187"/>
      <c r="P187" s="189"/>
      <c r="Q187" s="200"/>
    </row>
    <row r="188" spans="1:17" s="118" customFormat="1" ht="17.25" thickTop="1" thickBot="1" x14ac:dyDescent="0.3">
      <c r="A188" s="112">
        <v>1</v>
      </c>
      <c r="B188" s="113">
        <v>2</v>
      </c>
      <c r="C188" s="112">
        <v>3</v>
      </c>
      <c r="D188" s="114">
        <v>4</v>
      </c>
      <c r="E188" s="114">
        <v>5</v>
      </c>
      <c r="F188" s="114">
        <v>6</v>
      </c>
      <c r="G188" s="115">
        <v>7</v>
      </c>
      <c r="H188" s="112">
        <v>8</v>
      </c>
      <c r="I188" s="114">
        <v>9</v>
      </c>
      <c r="J188" s="114">
        <v>10</v>
      </c>
      <c r="K188" s="114">
        <v>11</v>
      </c>
      <c r="L188" s="114">
        <v>12</v>
      </c>
      <c r="M188" s="115">
        <v>13</v>
      </c>
      <c r="N188" s="116">
        <v>14</v>
      </c>
      <c r="O188" s="114">
        <v>15</v>
      </c>
      <c r="P188" s="113">
        <v>16</v>
      </c>
      <c r="Q188" s="117">
        <v>17</v>
      </c>
    </row>
    <row r="189" spans="1:17" s="88" customFormat="1" ht="20.25" customHeight="1" thickTop="1" x14ac:dyDescent="0.25">
      <c r="A189" s="162">
        <v>1</v>
      </c>
      <c r="B189" s="171" t="s">
        <v>103</v>
      </c>
      <c r="C189" s="170">
        <v>0</v>
      </c>
      <c r="D189" s="128">
        <v>95</v>
      </c>
      <c r="E189" s="128">
        <v>0</v>
      </c>
      <c r="F189" s="128">
        <v>93</v>
      </c>
      <c r="G189" s="134">
        <f>SUM(C189:F189)</f>
        <v>188</v>
      </c>
      <c r="H189" s="128">
        <v>100</v>
      </c>
      <c r="I189" s="92">
        <v>0.01</v>
      </c>
      <c r="J189" s="128">
        <v>0</v>
      </c>
      <c r="K189" s="128">
        <v>8</v>
      </c>
      <c r="L189" s="128">
        <v>0</v>
      </c>
      <c r="M189" s="148">
        <f>SUM(H189:L189)</f>
        <v>108.01</v>
      </c>
      <c r="N189" s="92">
        <v>64.989999999999995</v>
      </c>
      <c r="O189" s="92">
        <v>7</v>
      </c>
      <c r="P189" s="142">
        <f>SUM(N189:O189)</f>
        <v>71.989999999999995</v>
      </c>
      <c r="Q189" s="137">
        <f>SUM(G189,M189,P189)</f>
        <v>368</v>
      </c>
    </row>
    <row r="190" spans="1:17" s="88" customFormat="1" ht="20.25" customHeight="1" x14ac:dyDescent="0.25">
      <c r="A190" s="163">
        <v>2</v>
      </c>
      <c r="B190" s="172" t="s">
        <v>104</v>
      </c>
      <c r="C190" s="170">
        <v>0</v>
      </c>
      <c r="D190" s="128">
        <v>135</v>
      </c>
      <c r="E190" s="128">
        <v>0</v>
      </c>
      <c r="F190" s="128">
        <v>49</v>
      </c>
      <c r="G190" s="129">
        <f t="shared" ref="G190:G202" si="29">SUM(C190:F190)</f>
        <v>184</v>
      </c>
      <c r="H190" s="128">
        <v>120</v>
      </c>
      <c r="I190" s="92">
        <v>0.05</v>
      </c>
      <c r="J190" s="128">
        <v>0</v>
      </c>
      <c r="K190" s="128">
        <v>12</v>
      </c>
      <c r="L190" s="128">
        <v>0</v>
      </c>
      <c r="M190" s="89">
        <f t="shared" ref="M190:M202" si="30">SUM(H190:L190)</f>
        <v>132.05000000000001</v>
      </c>
      <c r="N190" s="92">
        <v>89.91</v>
      </c>
      <c r="O190" s="92">
        <v>5</v>
      </c>
      <c r="P190" s="144">
        <f t="shared" ref="P190:P202" si="31">SUM(N190:O190)</f>
        <v>94.91</v>
      </c>
      <c r="Q190" s="137">
        <f t="shared" ref="Q190:Q202" si="32">SUM(G190,M190,P190)</f>
        <v>410.96000000000004</v>
      </c>
    </row>
    <row r="191" spans="1:17" s="88" customFormat="1" ht="20.25" customHeight="1" x14ac:dyDescent="0.25">
      <c r="A191" s="163">
        <v>3</v>
      </c>
      <c r="B191" s="172" t="s">
        <v>105</v>
      </c>
      <c r="C191" s="170">
        <v>0</v>
      </c>
      <c r="D191" s="128">
        <v>196</v>
      </c>
      <c r="E191" s="128">
        <v>0</v>
      </c>
      <c r="F191" s="128">
        <v>0</v>
      </c>
      <c r="G191" s="129">
        <f t="shared" si="29"/>
        <v>196</v>
      </c>
      <c r="H191" s="128">
        <v>18</v>
      </c>
      <c r="I191" s="92">
        <v>7.0000000000000007E-2</v>
      </c>
      <c r="J191" s="128">
        <v>0</v>
      </c>
      <c r="K191" s="128">
        <v>6</v>
      </c>
      <c r="L191" s="128">
        <v>0</v>
      </c>
      <c r="M191" s="89">
        <f t="shared" si="30"/>
        <v>24.07</v>
      </c>
      <c r="N191" s="92">
        <v>72.92</v>
      </c>
      <c r="O191" s="92">
        <v>13</v>
      </c>
      <c r="P191" s="144">
        <f t="shared" si="31"/>
        <v>85.92</v>
      </c>
      <c r="Q191" s="137">
        <f t="shared" si="32"/>
        <v>305.99</v>
      </c>
    </row>
    <row r="192" spans="1:17" s="88" customFormat="1" ht="20.25" customHeight="1" x14ac:dyDescent="0.25">
      <c r="A192" s="163">
        <v>4</v>
      </c>
      <c r="B192" s="172" t="s">
        <v>106</v>
      </c>
      <c r="C192" s="170">
        <v>0</v>
      </c>
      <c r="D192" s="128">
        <v>65</v>
      </c>
      <c r="E192" s="128">
        <v>0</v>
      </c>
      <c r="F192" s="128">
        <v>84</v>
      </c>
      <c r="G192" s="129">
        <f t="shared" si="29"/>
        <v>149</v>
      </c>
      <c r="H192" s="128">
        <v>62</v>
      </c>
      <c r="I192" s="92">
        <v>0.05</v>
      </c>
      <c r="J192" s="128">
        <v>0</v>
      </c>
      <c r="K192" s="128">
        <v>9</v>
      </c>
      <c r="L192" s="128">
        <v>0</v>
      </c>
      <c r="M192" s="89">
        <f t="shared" si="30"/>
        <v>71.05</v>
      </c>
      <c r="N192" s="92">
        <v>128.94999999999999</v>
      </c>
      <c r="O192" s="92">
        <v>14</v>
      </c>
      <c r="P192" s="144">
        <f t="shared" si="31"/>
        <v>142.94999999999999</v>
      </c>
      <c r="Q192" s="137">
        <f t="shared" si="32"/>
        <v>363</v>
      </c>
    </row>
    <row r="193" spans="1:17" s="88" customFormat="1" ht="20.25" customHeight="1" x14ac:dyDescent="0.25">
      <c r="A193" s="163">
        <v>5</v>
      </c>
      <c r="B193" s="172" t="s">
        <v>107</v>
      </c>
      <c r="C193" s="170">
        <v>0</v>
      </c>
      <c r="D193" s="128">
        <v>159</v>
      </c>
      <c r="E193" s="128">
        <v>0</v>
      </c>
      <c r="F193" s="128">
        <v>2</v>
      </c>
      <c r="G193" s="129">
        <f t="shared" si="29"/>
        <v>161</v>
      </c>
      <c r="H193" s="128">
        <v>37</v>
      </c>
      <c r="I193" s="92">
        <v>0.28999999999999998</v>
      </c>
      <c r="J193" s="128">
        <v>0</v>
      </c>
      <c r="K193" s="128">
        <v>17</v>
      </c>
      <c r="L193" s="128">
        <v>0</v>
      </c>
      <c r="M193" s="89">
        <f t="shared" si="30"/>
        <v>54.29</v>
      </c>
      <c r="N193" s="92">
        <v>123.7</v>
      </c>
      <c r="O193" s="92">
        <v>48</v>
      </c>
      <c r="P193" s="144">
        <f t="shared" si="31"/>
        <v>171.7</v>
      </c>
      <c r="Q193" s="137">
        <f t="shared" si="32"/>
        <v>386.99</v>
      </c>
    </row>
    <row r="194" spans="1:17" s="88" customFormat="1" ht="20.25" customHeight="1" x14ac:dyDescent="0.25">
      <c r="A194" s="163">
        <v>6</v>
      </c>
      <c r="B194" s="172" t="s">
        <v>102</v>
      </c>
      <c r="C194" s="170">
        <v>0</v>
      </c>
      <c r="D194" s="128">
        <v>89</v>
      </c>
      <c r="E194" s="128">
        <v>0</v>
      </c>
      <c r="F194" s="128">
        <v>30</v>
      </c>
      <c r="G194" s="129">
        <f t="shared" si="29"/>
        <v>119</v>
      </c>
      <c r="H194" s="128">
        <v>145</v>
      </c>
      <c r="I194" s="92">
        <v>0.05</v>
      </c>
      <c r="J194" s="128">
        <v>0</v>
      </c>
      <c r="K194" s="128">
        <v>13</v>
      </c>
      <c r="L194" s="128">
        <v>0</v>
      </c>
      <c r="M194" s="89">
        <f t="shared" si="30"/>
        <v>158.05000000000001</v>
      </c>
      <c r="N194" s="92">
        <v>97.95</v>
      </c>
      <c r="O194" s="92">
        <v>37</v>
      </c>
      <c r="P194" s="144">
        <f t="shared" si="31"/>
        <v>134.94999999999999</v>
      </c>
      <c r="Q194" s="137">
        <f t="shared" si="32"/>
        <v>412</v>
      </c>
    </row>
    <row r="195" spans="1:17" s="88" customFormat="1" ht="20.25" customHeight="1" x14ac:dyDescent="0.25">
      <c r="A195" s="163">
        <v>7</v>
      </c>
      <c r="B195" s="172" t="s">
        <v>108</v>
      </c>
      <c r="C195" s="170">
        <v>0</v>
      </c>
      <c r="D195" s="128">
        <v>34</v>
      </c>
      <c r="E195" s="128">
        <v>0</v>
      </c>
      <c r="F195" s="128">
        <v>61</v>
      </c>
      <c r="G195" s="129">
        <f t="shared" si="29"/>
        <v>95</v>
      </c>
      <c r="H195" s="128">
        <v>124</v>
      </c>
      <c r="I195" s="92">
        <v>0.05</v>
      </c>
      <c r="J195" s="128">
        <v>0</v>
      </c>
      <c r="K195" s="128">
        <v>9</v>
      </c>
      <c r="L195" s="128">
        <v>0</v>
      </c>
      <c r="M195" s="89">
        <f t="shared" si="30"/>
        <v>133.05000000000001</v>
      </c>
      <c r="N195" s="92">
        <v>120</v>
      </c>
      <c r="O195" s="92">
        <v>17</v>
      </c>
      <c r="P195" s="144">
        <f t="shared" si="31"/>
        <v>137</v>
      </c>
      <c r="Q195" s="137">
        <f t="shared" si="32"/>
        <v>365.05</v>
      </c>
    </row>
    <row r="196" spans="1:17" s="88" customFormat="1" ht="20.25" customHeight="1" x14ac:dyDescent="0.25">
      <c r="A196" s="163">
        <v>8</v>
      </c>
      <c r="B196" s="172" t="s">
        <v>109</v>
      </c>
      <c r="C196" s="170">
        <v>0</v>
      </c>
      <c r="D196" s="128">
        <v>158</v>
      </c>
      <c r="E196" s="128">
        <v>0</v>
      </c>
      <c r="F196" s="128">
        <v>80</v>
      </c>
      <c r="G196" s="129">
        <f t="shared" si="29"/>
        <v>238</v>
      </c>
      <c r="H196" s="128">
        <v>163</v>
      </c>
      <c r="I196" s="92">
        <v>0.12</v>
      </c>
      <c r="J196" s="128">
        <v>0</v>
      </c>
      <c r="K196" s="128">
        <v>18</v>
      </c>
      <c r="L196" s="128">
        <v>0</v>
      </c>
      <c r="M196" s="89">
        <f t="shared" si="30"/>
        <v>181.12</v>
      </c>
      <c r="N196" s="92">
        <v>171.86</v>
      </c>
      <c r="O196" s="92">
        <v>104</v>
      </c>
      <c r="P196" s="144">
        <f t="shared" si="31"/>
        <v>275.86</v>
      </c>
      <c r="Q196" s="137">
        <f t="shared" si="32"/>
        <v>694.98</v>
      </c>
    </row>
    <row r="197" spans="1:17" s="88" customFormat="1" ht="20.25" customHeight="1" x14ac:dyDescent="0.25">
      <c r="A197" s="163">
        <v>9</v>
      </c>
      <c r="B197" s="172" t="s">
        <v>110</v>
      </c>
      <c r="C197" s="170">
        <v>188</v>
      </c>
      <c r="D197" s="128">
        <v>5</v>
      </c>
      <c r="E197" s="128">
        <v>0</v>
      </c>
      <c r="F197" s="128">
        <v>0</v>
      </c>
      <c r="G197" s="129">
        <f t="shared" si="29"/>
        <v>193</v>
      </c>
      <c r="H197" s="128">
        <v>0</v>
      </c>
      <c r="I197" s="92">
        <v>0.1</v>
      </c>
      <c r="J197" s="128">
        <v>0</v>
      </c>
      <c r="K197" s="128">
        <v>0</v>
      </c>
      <c r="L197" s="128">
        <v>0</v>
      </c>
      <c r="M197" s="89">
        <f t="shared" si="30"/>
        <v>0.1</v>
      </c>
      <c r="N197" s="92">
        <v>136.9</v>
      </c>
      <c r="O197" s="92">
        <v>71</v>
      </c>
      <c r="P197" s="144">
        <f t="shared" si="31"/>
        <v>207.9</v>
      </c>
      <c r="Q197" s="137">
        <f t="shared" si="32"/>
        <v>401</v>
      </c>
    </row>
    <row r="198" spans="1:17" s="88" customFormat="1" ht="20.25" customHeight="1" x14ac:dyDescent="0.25">
      <c r="A198" s="163">
        <v>10</v>
      </c>
      <c r="B198" s="172" t="s">
        <v>111</v>
      </c>
      <c r="C198" s="170">
        <v>117</v>
      </c>
      <c r="D198" s="128">
        <v>0</v>
      </c>
      <c r="E198" s="128">
        <v>0</v>
      </c>
      <c r="F198" s="128">
        <v>0</v>
      </c>
      <c r="G198" s="129">
        <f t="shared" si="29"/>
        <v>117</v>
      </c>
      <c r="H198" s="128">
        <v>0</v>
      </c>
      <c r="I198" s="92">
        <v>0.04</v>
      </c>
      <c r="J198" s="128">
        <v>0</v>
      </c>
      <c r="K198" s="128">
        <v>0</v>
      </c>
      <c r="L198" s="128">
        <v>0</v>
      </c>
      <c r="M198" s="89">
        <f t="shared" si="30"/>
        <v>0.04</v>
      </c>
      <c r="N198" s="92">
        <v>91.99</v>
      </c>
      <c r="O198" s="92">
        <v>15</v>
      </c>
      <c r="P198" s="144">
        <f t="shared" si="31"/>
        <v>106.99</v>
      </c>
      <c r="Q198" s="137">
        <f t="shared" si="32"/>
        <v>224.03</v>
      </c>
    </row>
    <row r="199" spans="1:17" s="88" customFormat="1" ht="20.25" customHeight="1" x14ac:dyDescent="0.25">
      <c r="A199" s="163">
        <v>11</v>
      </c>
      <c r="B199" s="172" t="s">
        <v>112</v>
      </c>
      <c r="C199" s="170">
        <v>48</v>
      </c>
      <c r="D199" s="128">
        <v>0</v>
      </c>
      <c r="E199" s="128">
        <v>0</v>
      </c>
      <c r="F199" s="128">
        <v>0</v>
      </c>
      <c r="G199" s="129">
        <f t="shared" si="29"/>
        <v>48</v>
      </c>
      <c r="H199" s="128">
        <v>0</v>
      </c>
      <c r="I199" s="92">
        <v>0.08</v>
      </c>
      <c r="J199" s="128">
        <v>0</v>
      </c>
      <c r="K199" s="128">
        <v>0</v>
      </c>
      <c r="L199" s="128">
        <v>0</v>
      </c>
      <c r="M199" s="89">
        <f t="shared" si="30"/>
        <v>0.08</v>
      </c>
      <c r="N199" s="92">
        <v>162.91999999999999</v>
      </c>
      <c r="O199" s="92">
        <v>25</v>
      </c>
      <c r="P199" s="144">
        <f t="shared" si="31"/>
        <v>187.92</v>
      </c>
      <c r="Q199" s="137">
        <f t="shared" si="32"/>
        <v>236</v>
      </c>
    </row>
    <row r="200" spans="1:17" s="88" customFormat="1" ht="20.25" customHeight="1" x14ac:dyDescent="0.25">
      <c r="A200" s="163">
        <v>12</v>
      </c>
      <c r="B200" s="172" t="s">
        <v>113</v>
      </c>
      <c r="C200" s="170">
        <v>275</v>
      </c>
      <c r="D200" s="128">
        <v>0</v>
      </c>
      <c r="E200" s="128">
        <v>0</v>
      </c>
      <c r="F200" s="128">
        <v>0</v>
      </c>
      <c r="G200" s="129">
        <f t="shared" si="29"/>
        <v>275</v>
      </c>
      <c r="H200" s="128">
        <v>0</v>
      </c>
      <c r="I200" s="92">
        <v>0.03</v>
      </c>
      <c r="J200" s="128">
        <v>0</v>
      </c>
      <c r="K200" s="128">
        <v>0</v>
      </c>
      <c r="L200" s="128">
        <v>0</v>
      </c>
      <c r="M200" s="89">
        <f t="shared" si="30"/>
        <v>0.03</v>
      </c>
      <c r="N200" s="92">
        <v>92.97</v>
      </c>
      <c r="O200" s="92">
        <v>6</v>
      </c>
      <c r="P200" s="144">
        <f t="shared" si="31"/>
        <v>98.97</v>
      </c>
      <c r="Q200" s="137">
        <f t="shared" si="32"/>
        <v>374</v>
      </c>
    </row>
    <row r="201" spans="1:17" s="88" customFormat="1" ht="20.25" customHeight="1" x14ac:dyDescent="0.25">
      <c r="A201" s="163">
        <v>13</v>
      </c>
      <c r="B201" s="172" t="s">
        <v>114</v>
      </c>
      <c r="C201" s="170">
        <v>293</v>
      </c>
      <c r="D201" s="128">
        <v>0</v>
      </c>
      <c r="E201" s="128">
        <v>0</v>
      </c>
      <c r="F201" s="128">
        <v>0</v>
      </c>
      <c r="G201" s="129">
        <f t="shared" si="29"/>
        <v>293</v>
      </c>
      <c r="H201" s="128">
        <v>0</v>
      </c>
      <c r="I201" s="92">
        <v>0.01</v>
      </c>
      <c r="J201" s="128">
        <v>0</v>
      </c>
      <c r="K201" s="128">
        <v>0</v>
      </c>
      <c r="L201" s="128">
        <v>0</v>
      </c>
      <c r="M201" s="89">
        <f t="shared" si="30"/>
        <v>0.01</v>
      </c>
      <c r="N201" s="92">
        <v>66.989999999999995</v>
      </c>
      <c r="O201" s="92">
        <v>21</v>
      </c>
      <c r="P201" s="144">
        <f t="shared" si="31"/>
        <v>87.99</v>
      </c>
      <c r="Q201" s="137">
        <f t="shared" si="32"/>
        <v>381</v>
      </c>
    </row>
    <row r="202" spans="1:17" s="88" customFormat="1" ht="20.25" customHeight="1" thickBot="1" x14ac:dyDescent="0.3">
      <c r="A202" s="163">
        <v>14</v>
      </c>
      <c r="B202" s="174" t="s">
        <v>50</v>
      </c>
      <c r="C202" s="170">
        <v>264</v>
      </c>
      <c r="D202" s="128">
        <v>0</v>
      </c>
      <c r="E202" s="128">
        <v>0</v>
      </c>
      <c r="F202" s="128">
        <v>0</v>
      </c>
      <c r="G202" s="129">
        <f t="shared" si="29"/>
        <v>264</v>
      </c>
      <c r="H202" s="128">
        <v>0</v>
      </c>
      <c r="I202" s="92">
        <v>0.05</v>
      </c>
      <c r="J202" s="128">
        <v>0</v>
      </c>
      <c r="K202" s="128">
        <v>0</v>
      </c>
      <c r="L202" s="128">
        <v>0</v>
      </c>
      <c r="M202" s="89">
        <f t="shared" si="30"/>
        <v>0.05</v>
      </c>
      <c r="N202" s="92">
        <v>99.95</v>
      </c>
      <c r="O202" s="92">
        <v>12</v>
      </c>
      <c r="P202" s="144">
        <f t="shared" si="31"/>
        <v>111.95</v>
      </c>
      <c r="Q202" s="137">
        <f t="shared" si="32"/>
        <v>376</v>
      </c>
    </row>
    <row r="203" spans="1:17" s="119" customFormat="1" ht="20.25" customHeight="1" thickTop="1" thickBot="1" x14ac:dyDescent="0.3">
      <c r="A203" s="94"/>
      <c r="B203" s="95" t="s">
        <v>7</v>
      </c>
      <c r="C203" s="100">
        <f t="shared" ref="C203:Q203" si="33">SUM(C189:C202)</f>
        <v>1185</v>
      </c>
      <c r="D203" s="96">
        <f t="shared" si="33"/>
        <v>936</v>
      </c>
      <c r="E203" s="96">
        <f t="shared" si="33"/>
        <v>0</v>
      </c>
      <c r="F203" s="96">
        <f t="shared" si="33"/>
        <v>399</v>
      </c>
      <c r="G203" s="101">
        <f t="shared" si="33"/>
        <v>2520</v>
      </c>
      <c r="H203" s="100">
        <f t="shared" si="33"/>
        <v>769</v>
      </c>
      <c r="I203" s="96">
        <f t="shared" si="33"/>
        <v>1</v>
      </c>
      <c r="J203" s="96">
        <f t="shared" si="33"/>
        <v>0</v>
      </c>
      <c r="K203" s="96">
        <f t="shared" si="33"/>
        <v>92</v>
      </c>
      <c r="L203" s="96">
        <f t="shared" si="33"/>
        <v>0</v>
      </c>
      <c r="M203" s="102">
        <f t="shared" si="33"/>
        <v>861.99999999999989</v>
      </c>
      <c r="N203" s="103">
        <f t="shared" si="33"/>
        <v>1522</v>
      </c>
      <c r="O203" s="96">
        <f t="shared" si="33"/>
        <v>395</v>
      </c>
      <c r="P203" s="101">
        <f t="shared" si="33"/>
        <v>1917.0000000000005</v>
      </c>
      <c r="Q203" s="147">
        <f t="shared" si="33"/>
        <v>5299</v>
      </c>
    </row>
    <row r="204" spans="1:17" s="88" customFormat="1" ht="15" customHeight="1" thickTop="1" x14ac:dyDescent="0.25">
      <c r="A204" s="123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</row>
    <row r="205" spans="1:17" s="88" customFormat="1" ht="15" customHeight="1" x14ac:dyDescent="0.25">
      <c r="A205" s="123"/>
      <c r="N205" s="123"/>
      <c r="Q205" s="122"/>
    </row>
    <row r="206" spans="1:17" s="88" customFormat="1" ht="15" customHeight="1" x14ac:dyDescent="0.25">
      <c r="A206" s="123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1"/>
      <c r="O206" s="150"/>
      <c r="P206" s="150"/>
      <c r="Q206" s="150"/>
    </row>
    <row r="207" spans="1:17" s="88" customFormat="1" ht="15" customHeight="1" x14ac:dyDescent="0.25">
      <c r="A207" s="123"/>
      <c r="N207" s="123"/>
    </row>
    <row r="208" spans="1:17" s="88" customFormat="1" ht="15" customHeight="1" x14ac:dyDescent="0.25">
      <c r="A208" s="123"/>
      <c r="N208" s="123"/>
    </row>
    <row r="209" spans="1:17" s="88" customFormat="1" ht="15" customHeight="1" x14ac:dyDescent="0.25">
      <c r="A209" s="123"/>
      <c r="N209" s="123"/>
    </row>
    <row r="210" spans="1:17" s="88" customFormat="1" ht="15" customHeight="1" x14ac:dyDescent="0.25">
      <c r="A210" s="123"/>
      <c r="M210" s="125"/>
      <c r="N210" s="126"/>
    </row>
    <row r="211" spans="1:17" s="88" customFormat="1" ht="15" customHeight="1" x14ac:dyDescent="0.25">
      <c r="A211" s="123"/>
      <c r="M211" s="125"/>
      <c r="N211" s="126"/>
    </row>
    <row r="212" spans="1:17" s="88" customFormat="1" ht="15" customHeight="1" x14ac:dyDescent="0.25">
      <c r="A212" s="123"/>
      <c r="M212" s="125"/>
      <c r="N212" s="126"/>
    </row>
    <row r="213" spans="1:17" s="88" customFormat="1" ht="15" customHeight="1" x14ac:dyDescent="0.25">
      <c r="A213" s="123"/>
      <c r="M213" s="125"/>
      <c r="N213" s="126"/>
    </row>
    <row r="214" spans="1:17" s="88" customFormat="1" ht="15" customHeight="1" x14ac:dyDescent="0.25">
      <c r="A214" s="123"/>
      <c r="M214" s="125"/>
      <c r="N214" s="126"/>
    </row>
    <row r="215" spans="1:17" ht="16.5" customHeight="1" x14ac:dyDescent="0.25">
      <c r="A215" s="190" t="s">
        <v>0</v>
      </c>
      <c r="B215" s="190"/>
      <c r="C215" s="190"/>
      <c r="D215" s="190"/>
      <c r="E215" s="190"/>
      <c r="F215" s="190"/>
      <c r="G215" s="190"/>
      <c r="H215" s="190"/>
      <c r="I215" s="190"/>
      <c r="J215" s="190"/>
      <c r="K215" s="190"/>
      <c r="L215" s="190"/>
      <c r="M215" s="190"/>
      <c r="N215" s="190"/>
      <c r="O215" s="190"/>
      <c r="P215" s="190"/>
      <c r="Q215" s="190"/>
    </row>
    <row r="216" spans="1:17" ht="16.5" customHeight="1" x14ac:dyDescent="0.25">
      <c r="A216" s="190" t="str">
        <f>"KECAMATAN "&amp;$A$3</f>
        <v>KECAMATAN TAHUN 2023</v>
      </c>
      <c r="B216" s="190"/>
      <c r="C216" s="190"/>
      <c r="D216" s="190"/>
      <c r="E216" s="190"/>
      <c r="F216" s="190"/>
      <c r="G216" s="190"/>
      <c r="H216" s="190"/>
      <c r="I216" s="190"/>
      <c r="J216" s="190"/>
      <c r="K216" s="190"/>
      <c r="L216" s="190"/>
      <c r="M216" s="190"/>
      <c r="N216" s="190"/>
      <c r="O216" s="190"/>
      <c r="P216" s="190"/>
      <c r="Q216" s="190"/>
    </row>
    <row r="217" spans="1:17" ht="16.5" customHeight="1" x14ac:dyDescent="0.25">
      <c r="A217" s="202" t="s">
        <v>115</v>
      </c>
      <c r="B217" s="202"/>
      <c r="C217" s="202"/>
      <c r="D217" s="202"/>
      <c r="E217" s="202"/>
      <c r="F217" s="202"/>
      <c r="G217" s="202"/>
      <c r="H217" s="202"/>
      <c r="I217" s="202"/>
      <c r="J217" s="202"/>
      <c r="K217" s="202"/>
      <c r="L217" s="202"/>
      <c r="M217" s="202"/>
      <c r="N217" s="202"/>
      <c r="O217" s="202"/>
      <c r="P217" s="202"/>
      <c r="Q217" s="202"/>
    </row>
    <row r="218" spans="1:17" ht="9.75" customHeight="1" thickBot="1" x14ac:dyDescent="0.3"/>
    <row r="219" spans="1:17" s="164" customFormat="1" ht="19.5" customHeight="1" thickTop="1" thickBot="1" x14ac:dyDescent="0.3">
      <c r="A219" s="181" t="s">
        <v>2</v>
      </c>
      <c r="B219" s="183" t="s">
        <v>18</v>
      </c>
      <c r="C219" s="205" t="s">
        <v>8</v>
      </c>
      <c r="D219" s="195"/>
      <c r="E219" s="195"/>
      <c r="F219" s="195"/>
      <c r="G219" s="195"/>
      <c r="H219" s="195"/>
      <c r="I219" s="195"/>
      <c r="J219" s="195"/>
      <c r="K219" s="195"/>
      <c r="L219" s="195"/>
      <c r="M219" s="196"/>
      <c r="N219" s="197" t="s">
        <v>16</v>
      </c>
      <c r="O219" s="182"/>
      <c r="P219" s="193"/>
      <c r="Q219" s="198" t="s">
        <v>20</v>
      </c>
    </row>
    <row r="220" spans="1:17" s="164" customFormat="1" ht="15.75" customHeight="1" thickTop="1" x14ac:dyDescent="0.25">
      <c r="A220" s="191"/>
      <c r="B220" s="203"/>
      <c r="C220" s="197" t="s">
        <v>3</v>
      </c>
      <c r="D220" s="182"/>
      <c r="E220" s="182"/>
      <c r="F220" s="182"/>
      <c r="G220" s="193"/>
      <c r="H220" s="181" t="s">
        <v>9</v>
      </c>
      <c r="I220" s="182"/>
      <c r="J220" s="182"/>
      <c r="K220" s="182"/>
      <c r="L220" s="182"/>
      <c r="M220" s="183"/>
      <c r="N220" s="184" t="s">
        <v>17</v>
      </c>
      <c r="O220" s="186" t="s">
        <v>15</v>
      </c>
      <c r="P220" s="188" t="s">
        <v>7</v>
      </c>
      <c r="Q220" s="199"/>
    </row>
    <row r="221" spans="1:17" s="164" customFormat="1" ht="63.75" thickBot="1" x14ac:dyDescent="0.3">
      <c r="A221" s="192"/>
      <c r="B221" s="204"/>
      <c r="C221" s="176" t="s">
        <v>4</v>
      </c>
      <c r="D221" s="177" t="s">
        <v>5</v>
      </c>
      <c r="E221" s="177" t="s">
        <v>19</v>
      </c>
      <c r="F221" s="177" t="s">
        <v>6</v>
      </c>
      <c r="G221" s="178" t="s">
        <v>7</v>
      </c>
      <c r="H221" s="179" t="s">
        <v>10</v>
      </c>
      <c r="I221" s="177" t="s">
        <v>11</v>
      </c>
      <c r="J221" s="177" t="s">
        <v>12</v>
      </c>
      <c r="K221" s="177" t="s">
        <v>14</v>
      </c>
      <c r="L221" s="177" t="s">
        <v>13</v>
      </c>
      <c r="M221" s="180" t="s">
        <v>7</v>
      </c>
      <c r="N221" s="185"/>
      <c r="O221" s="187"/>
      <c r="P221" s="189"/>
      <c r="Q221" s="200"/>
    </row>
    <row r="222" spans="1:17" s="118" customFormat="1" ht="17.25" thickTop="1" thickBot="1" x14ac:dyDescent="0.3">
      <c r="A222" s="112">
        <v>1</v>
      </c>
      <c r="B222" s="115">
        <v>2</v>
      </c>
      <c r="C222" s="116">
        <v>3</v>
      </c>
      <c r="D222" s="114">
        <v>4</v>
      </c>
      <c r="E222" s="114">
        <v>5</v>
      </c>
      <c r="F222" s="114">
        <v>6</v>
      </c>
      <c r="G222" s="113">
        <v>7</v>
      </c>
      <c r="H222" s="112">
        <v>8</v>
      </c>
      <c r="I222" s="114">
        <v>9</v>
      </c>
      <c r="J222" s="114">
        <v>10</v>
      </c>
      <c r="K222" s="114">
        <v>11</v>
      </c>
      <c r="L222" s="114">
        <v>12</v>
      </c>
      <c r="M222" s="115">
        <v>13</v>
      </c>
      <c r="N222" s="116">
        <v>14</v>
      </c>
      <c r="O222" s="114">
        <v>15</v>
      </c>
      <c r="P222" s="113">
        <v>16</v>
      </c>
      <c r="Q222" s="117">
        <v>17</v>
      </c>
    </row>
    <row r="223" spans="1:17" s="88" customFormat="1" ht="20.25" customHeight="1" thickTop="1" x14ac:dyDescent="0.25">
      <c r="A223" s="162">
        <v>1</v>
      </c>
      <c r="B223" s="171" t="s">
        <v>116</v>
      </c>
      <c r="C223" s="170">
        <v>135</v>
      </c>
      <c r="D223" s="128">
        <v>0</v>
      </c>
      <c r="E223" s="128">
        <v>0</v>
      </c>
      <c r="F223" s="128">
        <v>0</v>
      </c>
      <c r="G223" s="134">
        <f>SUM(C223:F223)</f>
        <v>135</v>
      </c>
      <c r="H223" s="128">
        <v>0</v>
      </c>
      <c r="I223" s="92">
        <v>0.1</v>
      </c>
      <c r="J223" s="128">
        <v>0</v>
      </c>
      <c r="K223" s="128">
        <v>0</v>
      </c>
      <c r="L223" s="128">
        <v>0</v>
      </c>
      <c r="M223" s="148">
        <f>SUM(H223:L223)</f>
        <v>0.1</v>
      </c>
      <c r="N223" s="92">
        <v>53.9</v>
      </c>
      <c r="O223" s="128">
        <v>5</v>
      </c>
      <c r="P223" s="136">
        <f>SUM(N223:O223)</f>
        <v>58.9</v>
      </c>
      <c r="Q223" s="166">
        <f>SUM(G223,M223,P223)</f>
        <v>194</v>
      </c>
    </row>
    <row r="224" spans="1:17" s="88" customFormat="1" ht="20.25" customHeight="1" x14ac:dyDescent="0.25">
      <c r="A224" s="163">
        <v>2</v>
      </c>
      <c r="B224" s="172" t="s">
        <v>117</v>
      </c>
      <c r="C224" s="170">
        <v>96</v>
      </c>
      <c r="D224" s="128">
        <v>0</v>
      </c>
      <c r="E224" s="128">
        <v>0</v>
      </c>
      <c r="F224" s="128">
        <v>0</v>
      </c>
      <c r="G224" s="129">
        <f t="shared" ref="G224:G239" si="34">SUM(C224:F224)</f>
        <v>96</v>
      </c>
      <c r="H224" s="128">
        <v>0</v>
      </c>
      <c r="I224" s="92">
        <v>0.1</v>
      </c>
      <c r="J224" s="128">
        <v>0</v>
      </c>
      <c r="K224" s="128">
        <v>0</v>
      </c>
      <c r="L224" s="128">
        <v>0</v>
      </c>
      <c r="M224" s="89">
        <f t="shared" ref="M224:M239" si="35">SUM(H224:L224)</f>
        <v>0.1</v>
      </c>
      <c r="N224" s="92">
        <v>53.9</v>
      </c>
      <c r="O224" s="128">
        <v>5</v>
      </c>
      <c r="P224" s="136">
        <f t="shared" ref="P224:P239" si="36">SUM(N224:O224)</f>
        <v>58.9</v>
      </c>
      <c r="Q224" s="167">
        <f t="shared" ref="Q224:Q239" si="37">SUM(G224,M224,P224)</f>
        <v>155</v>
      </c>
    </row>
    <row r="225" spans="1:17" s="88" customFormat="1" ht="20.25" customHeight="1" x14ac:dyDescent="0.25">
      <c r="A225" s="163">
        <v>3</v>
      </c>
      <c r="B225" s="172" t="s">
        <v>33</v>
      </c>
      <c r="C225" s="170">
        <v>119</v>
      </c>
      <c r="D225" s="128">
        <v>0</v>
      </c>
      <c r="E225" s="128">
        <v>0</v>
      </c>
      <c r="F225" s="128">
        <v>0</v>
      </c>
      <c r="G225" s="129">
        <f t="shared" si="34"/>
        <v>119</v>
      </c>
      <c r="H225" s="128">
        <v>0</v>
      </c>
      <c r="I225" s="92">
        <v>0.2</v>
      </c>
      <c r="J225" s="128">
        <v>0</v>
      </c>
      <c r="K225" s="128">
        <v>0</v>
      </c>
      <c r="L225" s="128">
        <v>0</v>
      </c>
      <c r="M225" s="89">
        <f t="shared" si="35"/>
        <v>0.2</v>
      </c>
      <c r="N225" s="92">
        <v>47.8</v>
      </c>
      <c r="O225" s="128">
        <v>3</v>
      </c>
      <c r="P225" s="136">
        <f t="shared" si="36"/>
        <v>50.8</v>
      </c>
      <c r="Q225" s="167">
        <f t="shared" si="37"/>
        <v>170</v>
      </c>
    </row>
    <row r="226" spans="1:17" s="88" customFormat="1" ht="20.25" customHeight="1" x14ac:dyDescent="0.25">
      <c r="A226" s="163">
        <v>4</v>
      </c>
      <c r="B226" s="172" t="s">
        <v>118</v>
      </c>
      <c r="C226" s="170">
        <v>119</v>
      </c>
      <c r="D226" s="128">
        <v>0</v>
      </c>
      <c r="E226" s="128">
        <v>0</v>
      </c>
      <c r="F226" s="128">
        <v>0</v>
      </c>
      <c r="G226" s="129">
        <f t="shared" si="34"/>
        <v>119</v>
      </c>
      <c r="H226" s="128">
        <v>0</v>
      </c>
      <c r="I226" s="92">
        <v>0.1</v>
      </c>
      <c r="J226" s="128">
        <v>0</v>
      </c>
      <c r="K226" s="128">
        <v>0</v>
      </c>
      <c r="L226" s="128">
        <v>0</v>
      </c>
      <c r="M226" s="89">
        <f t="shared" si="35"/>
        <v>0.1</v>
      </c>
      <c r="N226" s="92">
        <v>59.9</v>
      </c>
      <c r="O226" s="128">
        <v>14</v>
      </c>
      <c r="P226" s="136">
        <f t="shared" si="36"/>
        <v>73.900000000000006</v>
      </c>
      <c r="Q226" s="167">
        <f t="shared" si="37"/>
        <v>193</v>
      </c>
    </row>
    <row r="227" spans="1:17" s="88" customFormat="1" ht="20.25" customHeight="1" x14ac:dyDescent="0.25">
      <c r="A227" s="163">
        <v>5</v>
      </c>
      <c r="B227" s="172" t="s">
        <v>119</v>
      </c>
      <c r="C227" s="170">
        <v>214</v>
      </c>
      <c r="D227" s="128">
        <v>0</v>
      </c>
      <c r="E227" s="128">
        <v>0</v>
      </c>
      <c r="F227" s="128">
        <v>0</v>
      </c>
      <c r="G227" s="129">
        <f t="shared" si="34"/>
        <v>214</v>
      </c>
      <c r="H227" s="128">
        <v>0</v>
      </c>
      <c r="I227" s="92">
        <v>0.1</v>
      </c>
      <c r="J227" s="128">
        <v>0</v>
      </c>
      <c r="K227" s="128">
        <v>0</v>
      </c>
      <c r="L227" s="128">
        <v>0</v>
      </c>
      <c r="M227" s="89">
        <f t="shared" si="35"/>
        <v>0.1</v>
      </c>
      <c r="N227" s="92">
        <v>83.9</v>
      </c>
      <c r="O227" s="128">
        <v>7</v>
      </c>
      <c r="P227" s="136">
        <f t="shared" si="36"/>
        <v>90.9</v>
      </c>
      <c r="Q227" s="167">
        <f t="shared" si="37"/>
        <v>305</v>
      </c>
    </row>
    <row r="228" spans="1:17" s="88" customFormat="1" ht="20.25" customHeight="1" x14ac:dyDescent="0.25">
      <c r="A228" s="163">
        <v>6</v>
      </c>
      <c r="B228" s="172" t="s">
        <v>120</v>
      </c>
      <c r="C228" s="170">
        <v>71</v>
      </c>
      <c r="D228" s="128">
        <v>118</v>
      </c>
      <c r="E228" s="128">
        <v>0</v>
      </c>
      <c r="F228" s="128">
        <v>0</v>
      </c>
      <c r="G228" s="129">
        <f t="shared" si="34"/>
        <v>189</v>
      </c>
      <c r="H228" s="128">
        <v>0</v>
      </c>
      <c r="I228" s="92">
        <v>1.01</v>
      </c>
      <c r="J228" s="128">
        <v>0</v>
      </c>
      <c r="K228" s="128">
        <v>0</v>
      </c>
      <c r="L228" s="128">
        <v>0</v>
      </c>
      <c r="M228" s="89">
        <f t="shared" si="35"/>
        <v>1.01</v>
      </c>
      <c r="N228" s="92">
        <v>71.989999999999995</v>
      </c>
      <c r="O228" s="128">
        <v>14</v>
      </c>
      <c r="P228" s="136">
        <f t="shared" si="36"/>
        <v>85.99</v>
      </c>
      <c r="Q228" s="167">
        <f t="shared" si="37"/>
        <v>276</v>
      </c>
    </row>
    <row r="229" spans="1:17" s="88" customFormat="1" ht="20.25" customHeight="1" x14ac:dyDescent="0.25">
      <c r="A229" s="163">
        <v>7</v>
      </c>
      <c r="B229" s="172" t="s">
        <v>121</v>
      </c>
      <c r="C229" s="170">
        <v>73</v>
      </c>
      <c r="D229" s="128">
        <v>130</v>
      </c>
      <c r="E229" s="128">
        <v>0</v>
      </c>
      <c r="F229" s="128">
        <v>0</v>
      </c>
      <c r="G229" s="129">
        <f t="shared" si="34"/>
        <v>203</v>
      </c>
      <c r="H229" s="128">
        <v>0</v>
      </c>
      <c r="I229" s="92">
        <v>0.15</v>
      </c>
      <c r="J229" s="128">
        <v>0</v>
      </c>
      <c r="K229" s="128">
        <v>0</v>
      </c>
      <c r="L229" s="128">
        <v>0</v>
      </c>
      <c r="M229" s="89">
        <f t="shared" si="35"/>
        <v>0.15</v>
      </c>
      <c r="N229" s="92">
        <v>122.85</v>
      </c>
      <c r="O229" s="128">
        <v>9</v>
      </c>
      <c r="P229" s="136">
        <f t="shared" si="36"/>
        <v>131.85</v>
      </c>
      <c r="Q229" s="167">
        <f t="shared" si="37"/>
        <v>335</v>
      </c>
    </row>
    <row r="230" spans="1:17" s="88" customFormat="1" ht="20.25" customHeight="1" x14ac:dyDescent="0.25">
      <c r="A230" s="163">
        <v>8</v>
      </c>
      <c r="B230" s="172" t="s">
        <v>122</v>
      </c>
      <c r="C230" s="170">
        <v>107</v>
      </c>
      <c r="D230" s="128">
        <v>46</v>
      </c>
      <c r="E230" s="128">
        <v>37</v>
      </c>
      <c r="F230" s="128">
        <v>0</v>
      </c>
      <c r="G230" s="129">
        <f t="shared" si="34"/>
        <v>190</v>
      </c>
      <c r="H230" s="128">
        <v>28</v>
      </c>
      <c r="I230" s="92">
        <v>0.1</v>
      </c>
      <c r="J230" s="128">
        <v>0</v>
      </c>
      <c r="K230" s="128">
        <v>0</v>
      </c>
      <c r="L230" s="128">
        <v>0</v>
      </c>
      <c r="M230" s="89">
        <f t="shared" si="35"/>
        <v>28.1</v>
      </c>
      <c r="N230" s="92">
        <v>125.9</v>
      </c>
      <c r="O230" s="128">
        <v>39</v>
      </c>
      <c r="P230" s="136">
        <f t="shared" si="36"/>
        <v>164.9</v>
      </c>
      <c r="Q230" s="167">
        <f t="shared" si="37"/>
        <v>383</v>
      </c>
    </row>
    <row r="231" spans="1:17" s="88" customFormat="1" ht="20.25" customHeight="1" x14ac:dyDescent="0.25">
      <c r="A231" s="163">
        <v>9</v>
      </c>
      <c r="B231" s="172" t="s">
        <v>123</v>
      </c>
      <c r="C231" s="170">
        <v>0</v>
      </c>
      <c r="D231" s="128">
        <v>69</v>
      </c>
      <c r="E231" s="128">
        <v>43</v>
      </c>
      <c r="F231" s="128">
        <v>28</v>
      </c>
      <c r="G231" s="129">
        <f t="shared" si="34"/>
        <v>140</v>
      </c>
      <c r="H231" s="128">
        <v>132</v>
      </c>
      <c r="I231" s="92">
        <v>0.05</v>
      </c>
      <c r="J231" s="128">
        <v>0</v>
      </c>
      <c r="K231" s="128">
        <v>0</v>
      </c>
      <c r="L231" s="128">
        <v>280</v>
      </c>
      <c r="M231" s="89">
        <f t="shared" si="35"/>
        <v>412.05</v>
      </c>
      <c r="N231" s="92">
        <v>156.94999999999999</v>
      </c>
      <c r="O231" s="128">
        <v>5</v>
      </c>
      <c r="P231" s="136">
        <f t="shared" si="36"/>
        <v>161.94999999999999</v>
      </c>
      <c r="Q231" s="167">
        <f t="shared" si="37"/>
        <v>714</v>
      </c>
    </row>
    <row r="232" spans="1:17" s="88" customFormat="1" ht="20.25" customHeight="1" x14ac:dyDescent="0.25">
      <c r="A232" s="163">
        <v>10</v>
      </c>
      <c r="B232" s="172" t="s">
        <v>47</v>
      </c>
      <c r="C232" s="170">
        <v>0</v>
      </c>
      <c r="D232" s="128">
        <v>0</v>
      </c>
      <c r="E232" s="128">
        <v>69</v>
      </c>
      <c r="F232" s="128">
        <v>28</v>
      </c>
      <c r="G232" s="129">
        <f t="shared" si="34"/>
        <v>97</v>
      </c>
      <c r="H232" s="128">
        <v>214</v>
      </c>
      <c r="I232" s="92">
        <v>0.1</v>
      </c>
      <c r="J232" s="128">
        <v>0</v>
      </c>
      <c r="K232" s="128">
        <v>0</v>
      </c>
      <c r="L232" s="128">
        <v>22</v>
      </c>
      <c r="M232" s="89">
        <f t="shared" si="35"/>
        <v>236.1</v>
      </c>
      <c r="N232" s="92">
        <v>158.9</v>
      </c>
      <c r="O232" s="128">
        <v>11</v>
      </c>
      <c r="P232" s="136">
        <f t="shared" si="36"/>
        <v>169.9</v>
      </c>
      <c r="Q232" s="167">
        <f t="shared" si="37"/>
        <v>503</v>
      </c>
    </row>
    <row r="233" spans="1:17" s="88" customFormat="1" ht="20.25" customHeight="1" x14ac:dyDescent="0.25">
      <c r="A233" s="163">
        <v>11</v>
      </c>
      <c r="B233" s="172" t="s">
        <v>124</v>
      </c>
      <c r="C233" s="170">
        <v>8</v>
      </c>
      <c r="D233" s="128">
        <v>77</v>
      </c>
      <c r="E233" s="128">
        <v>10</v>
      </c>
      <c r="F233" s="128">
        <v>0</v>
      </c>
      <c r="G233" s="129">
        <f t="shared" si="34"/>
        <v>95</v>
      </c>
      <c r="H233" s="128">
        <v>187</v>
      </c>
      <c r="I233" s="92">
        <v>0.1</v>
      </c>
      <c r="J233" s="128">
        <v>0</v>
      </c>
      <c r="K233" s="128">
        <v>0</v>
      </c>
      <c r="L233" s="128">
        <v>83</v>
      </c>
      <c r="M233" s="89">
        <f t="shared" si="35"/>
        <v>270.10000000000002</v>
      </c>
      <c r="N233" s="92">
        <v>117.9</v>
      </c>
      <c r="O233" s="128">
        <v>12</v>
      </c>
      <c r="P233" s="136">
        <f t="shared" si="36"/>
        <v>129.9</v>
      </c>
      <c r="Q233" s="167">
        <f t="shared" si="37"/>
        <v>495</v>
      </c>
    </row>
    <row r="234" spans="1:17" s="88" customFormat="1" ht="20.25" customHeight="1" x14ac:dyDescent="0.25">
      <c r="A234" s="163">
        <v>12</v>
      </c>
      <c r="B234" s="172" t="s">
        <v>115</v>
      </c>
      <c r="C234" s="170">
        <v>0</v>
      </c>
      <c r="D234" s="128">
        <v>50</v>
      </c>
      <c r="E234" s="128">
        <v>91</v>
      </c>
      <c r="F234" s="128">
        <v>16</v>
      </c>
      <c r="G234" s="129">
        <f t="shared" si="34"/>
        <v>157</v>
      </c>
      <c r="H234" s="128">
        <v>158</v>
      </c>
      <c r="I234" s="92">
        <v>1.2</v>
      </c>
      <c r="J234" s="128">
        <v>0</v>
      </c>
      <c r="K234" s="128">
        <v>0</v>
      </c>
      <c r="L234" s="128">
        <v>143</v>
      </c>
      <c r="M234" s="89">
        <f t="shared" si="35"/>
        <v>302.2</v>
      </c>
      <c r="N234" s="92">
        <v>257.8</v>
      </c>
      <c r="O234" s="128">
        <v>16</v>
      </c>
      <c r="P234" s="136">
        <f t="shared" si="36"/>
        <v>273.8</v>
      </c>
      <c r="Q234" s="167">
        <f t="shared" si="37"/>
        <v>733</v>
      </c>
    </row>
    <row r="235" spans="1:17" s="88" customFormat="1" ht="20.25" customHeight="1" x14ac:dyDescent="0.25">
      <c r="A235" s="163">
        <v>13</v>
      </c>
      <c r="B235" s="172" t="s">
        <v>125</v>
      </c>
      <c r="C235" s="170">
        <v>0</v>
      </c>
      <c r="D235" s="128">
        <v>156</v>
      </c>
      <c r="E235" s="128">
        <v>76</v>
      </c>
      <c r="F235" s="128">
        <v>26</v>
      </c>
      <c r="G235" s="129">
        <f t="shared" si="34"/>
        <v>258</v>
      </c>
      <c r="H235" s="128">
        <v>153</v>
      </c>
      <c r="I235" s="92">
        <v>0.05</v>
      </c>
      <c r="J235" s="128">
        <v>0</v>
      </c>
      <c r="K235" s="128">
        <v>0</v>
      </c>
      <c r="L235" s="128">
        <v>0</v>
      </c>
      <c r="M235" s="89">
        <f t="shared" si="35"/>
        <v>153.05000000000001</v>
      </c>
      <c r="N235" s="92">
        <v>227.95</v>
      </c>
      <c r="O235" s="128">
        <v>12</v>
      </c>
      <c r="P235" s="136">
        <f t="shared" si="36"/>
        <v>239.95</v>
      </c>
      <c r="Q235" s="167">
        <f t="shared" si="37"/>
        <v>651</v>
      </c>
    </row>
    <row r="236" spans="1:17" s="88" customFormat="1" ht="20.25" customHeight="1" x14ac:dyDescent="0.25">
      <c r="A236" s="163">
        <v>14</v>
      </c>
      <c r="B236" s="172" t="s">
        <v>126</v>
      </c>
      <c r="C236" s="170">
        <v>142</v>
      </c>
      <c r="D236" s="128">
        <v>0</v>
      </c>
      <c r="E236" s="128">
        <v>0</v>
      </c>
      <c r="F236" s="128">
        <v>0</v>
      </c>
      <c r="G236" s="129">
        <f t="shared" si="34"/>
        <v>142</v>
      </c>
      <c r="H236" s="128">
        <v>0</v>
      </c>
      <c r="I236" s="92">
        <v>0.02</v>
      </c>
      <c r="J236" s="128">
        <v>0</v>
      </c>
      <c r="K236" s="128">
        <v>0</v>
      </c>
      <c r="L236" s="128">
        <v>2</v>
      </c>
      <c r="M236" s="89">
        <f t="shared" si="35"/>
        <v>2.02</v>
      </c>
      <c r="N236" s="92">
        <v>92.98</v>
      </c>
      <c r="O236" s="128">
        <v>8</v>
      </c>
      <c r="P236" s="136">
        <f t="shared" si="36"/>
        <v>100.98</v>
      </c>
      <c r="Q236" s="167">
        <f t="shared" si="37"/>
        <v>245</v>
      </c>
    </row>
    <row r="237" spans="1:17" s="88" customFormat="1" ht="20.25" customHeight="1" x14ac:dyDescent="0.25">
      <c r="A237" s="163">
        <v>15</v>
      </c>
      <c r="B237" s="172" t="s">
        <v>127</v>
      </c>
      <c r="C237" s="170">
        <v>40</v>
      </c>
      <c r="D237" s="128">
        <v>93</v>
      </c>
      <c r="E237" s="128">
        <v>2</v>
      </c>
      <c r="F237" s="128">
        <v>5</v>
      </c>
      <c r="G237" s="129">
        <f t="shared" si="34"/>
        <v>140</v>
      </c>
      <c r="H237" s="128">
        <v>0</v>
      </c>
      <c r="I237" s="92">
        <v>0.05</v>
      </c>
      <c r="J237" s="128">
        <v>0</v>
      </c>
      <c r="K237" s="128">
        <v>0</v>
      </c>
      <c r="L237" s="128">
        <v>0</v>
      </c>
      <c r="M237" s="89">
        <f t="shared" si="35"/>
        <v>0.05</v>
      </c>
      <c r="N237" s="92">
        <v>61.95</v>
      </c>
      <c r="O237" s="128">
        <v>5</v>
      </c>
      <c r="P237" s="136">
        <f t="shared" si="36"/>
        <v>66.95</v>
      </c>
      <c r="Q237" s="167">
        <f t="shared" si="37"/>
        <v>207</v>
      </c>
    </row>
    <row r="238" spans="1:17" s="88" customFormat="1" ht="20.25" customHeight="1" x14ac:dyDescent="0.25">
      <c r="A238" s="163">
        <v>16</v>
      </c>
      <c r="B238" s="172" t="s">
        <v>128</v>
      </c>
      <c r="C238" s="170">
        <v>47</v>
      </c>
      <c r="D238" s="128">
        <v>0</v>
      </c>
      <c r="E238" s="128">
        <v>0</v>
      </c>
      <c r="F238" s="107">
        <v>38</v>
      </c>
      <c r="G238" s="132">
        <f t="shared" si="34"/>
        <v>85</v>
      </c>
      <c r="H238" s="107">
        <v>66</v>
      </c>
      <c r="I238" s="92">
        <v>0.02</v>
      </c>
      <c r="J238" s="128">
        <v>0</v>
      </c>
      <c r="K238" s="128">
        <v>0</v>
      </c>
      <c r="L238" s="128">
        <v>124</v>
      </c>
      <c r="M238" s="89">
        <f t="shared" si="35"/>
        <v>190.01999999999998</v>
      </c>
      <c r="N238" s="92">
        <v>49.98</v>
      </c>
      <c r="O238" s="128">
        <v>3</v>
      </c>
      <c r="P238" s="136">
        <f t="shared" si="36"/>
        <v>52.98</v>
      </c>
      <c r="Q238" s="167">
        <f t="shared" si="37"/>
        <v>328</v>
      </c>
    </row>
    <row r="239" spans="1:17" s="88" customFormat="1" ht="20.25" customHeight="1" thickBot="1" x14ac:dyDescent="0.3">
      <c r="A239" s="163">
        <v>17</v>
      </c>
      <c r="B239" s="174" t="s">
        <v>129</v>
      </c>
      <c r="C239" s="170">
        <v>1</v>
      </c>
      <c r="D239" s="128">
        <v>15</v>
      </c>
      <c r="E239" s="128">
        <v>34</v>
      </c>
      <c r="F239" s="128">
        <v>54</v>
      </c>
      <c r="G239" s="129">
        <f t="shared" si="34"/>
        <v>104</v>
      </c>
      <c r="H239" s="128">
        <v>101</v>
      </c>
      <c r="I239" s="92">
        <v>0.05</v>
      </c>
      <c r="J239" s="128">
        <v>0</v>
      </c>
      <c r="K239" s="128">
        <v>0</v>
      </c>
      <c r="L239" s="128">
        <v>54</v>
      </c>
      <c r="M239" s="89">
        <f t="shared" si="35"/>
        <v>155.05000000000001</v>
      </c>
      <c r="N239" s="92">
        <v>69.95</v>
      </c>
      <c r="O239" s="128">
        <v>2</v>
      </c>
      <c r="P239" s="136">
        <f t="shared" si="36"/>
        <v>71.95</v>
      </c>
      <c r="Q239" s="167">
        <f t="shared" si="37"/>
        <v>331</v>
      </c>
    </row>
    <row r="240" spans="1:17" s="119" customFormat="1" ht="20.25" customHeight="1" thickTop="1" thickBot="1" x14ac:dyDescent="0.3">
      <c r="A240" s="94"/>
      <c r="B240" s="95" t="s">
        <v>7</v>
      </c>
      <c r="C240" s="138">
        <f t="shared" ref="C240:Q240" si="38">SUM(C223:C239)</f>
        <v>1172</v>
      </c>
      <c r="D240" s="105">
        <f t="shared" si="38"/>
        <v>754</v>
      </c>
      <c r="E240" s="105">
        <f t="shared" si="38"/>
        <v>362</v>
      </c>
      <c r="F240" s="105">
        <f t="shared" si="38"/>
        <v>195</v>
      </c>
      <c r="G240" s="139">
        <f t="shared" si="38"/>
        <v>2483</v>
      </c>
      <c r="H240" s="138">
        <f t="shared" si="38"/>
        <v>1039</v>
      </c>
      <c r="I240" s="96">
        <f t="shared" si="38"/>
        <v>3.4999999999999991</v>
      </c>
      <c r="J240" s="105">
        <f t="shared" si="38"/>
        <v>0</v>
      </c>
      <c r="K240" s="105">
        <f t="shared" si="38"/>
        <v>0</v>
      </c>
      <c r="L240" s="105">
        <f t="shared" si="38"/>
        <v>708</v>
      </c>
      <c r="M240" s="102">
        <f t="shared" si="38"/>
        <v>1750.4999999999998</v>
      </c>
      <c r="N240" s="103">
        <f t="shared" si="38"/>
        <v>1814.5</v>
      </c>
      <c r="O240" s="103">
        <f t="shared" si="38"/>
        <v>170</v>
      </c>
      <c r="P240" s="168">
        <f t="shared" si="38"/>
        <v>1984.5000000000002</v>
      </c>
      <c r="Q240" s="169">
        <f t="shared" si="38"/>
        <v>6218</v>
      </c>
    </row>
    <row r="241" spans="1:17" s="88" customFormat="1" ht="15" customHeight="1" thickTop="1" x14ac:dyDescent="0.25">
      <c r="A241" s="123"/>
    </row>
    <row r="242" spans="1:17" s="88" customFormat="1" ht="15" customHeight="1" x14ac:dyDescent="0.25">
      <c r="A242" s="123"/>
      <c r="N242" s="123"/>
      <c r="Q242" s="122"/>
    </row>
    <row r="243" spans="1:17" s="88" customFormat="1" ht="15" customHeight="1" x14ac:dyDescent="0.25">
      <c r="A243" s="123"/>
      <c r="N243" s="123"/>
    </row>
    <row r="244" spans="1:17" s="88" customFormat="1" ht="15" customHeight="1" x14ac:dyDescent="0.25">
      <c r="A244" s="123"/>
      <c r="N244" s="123"/>
    </row>
    <row r="245" spans="1:17" s="88" customFormat="1" ht="15" customHeight="1" x14ac:dyDescent="0.25">
      <c r="A245" s="123"/>
      <c r="N245" s="123"/>
    </row>
    <row r="246" spans="1:17" s="88" customFormat="1" ht="15" customHeight="1" x14ac:dyDescent="0.25">
      <c r="A246" s="123"/>
      <c r="N246" s="123"/>
    </row>
    <row r="247" spans="1:17" s="88" customFormat="1" ht="15" customHeight="1" x14ac:dyDescent="0.25">
      <c r="A247" s="123"/>
      <c r="M247" s="123"/>
      <c r="N247" s="123"/>
    </row>
    <row r="248" spans="1:17" ht="16.5" customHeight="1" x14ac:dyDescent="0.25">
      <c r="A248" s="190" t="s">
        <v>0</v>
      </c>
      <c r="B248" s="190"/>
      <c r="C248" s="190"/>
      <c r="D248" s="190"/>
      <c r="E248" s="190"/>
      <c r="F248" s="190"/>
      <c r="G248" s="190"/>
      <c r="H248" s="190"/>
      <c r="I248" s="190"/>
      <c r="J248" s="190"/>
      <c r="K248" s="190"/>
      <c r="L248" s="190"/>
      <c r="M248" s="190"/>
      <c r="N248" s="190"/>
      <c r="O248" s="190"/>
      <c r="P248" s="190"/>
      <c r="Q248" s="190"/>
    </row>
    <row r="249" spans="1:17" ht="16.5" customHeight="1" x14ac:dyDescent="0.25">
      <c r="A249" s="190" t="str">
        <f>"KECAMATAN "&amp;$A$3</f>
        <v>KECAMATAN TAHUN 2023</v>
      </c>
      <c r="B249" s="190"/>
      <c r="C249" s="190"/>
      <c r="D249" s="190"/>
      <c r="E249" s="190"/>
      <c r="F249" s="190"/>
      <c r="G249" s="190"/>
      <c r="H249" s="190"/>
      <c r="I249" s="190"/>
      <c r="J249" s="190"/>
      <c r="K249" s="190"/>
      <c r="L249" s="190"/>
      <c r="M249" s="190"/>
      <c r="N249" s="190"/>
      <c r="O249" s="190"/>
      <c r="P249" s="190"/>
      <c r="Q249" s="190"/>
    </row>
    <row r="250" spans="1:17" ht="16.5" customHeight="1" x14ac:dyDescent="0.25">
      <c r="A250" s="202" t="s">
        <v>130</v>
      </c>
      <c r="B250" s="202"/>
      <c r="C250" s="202"/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</row>
    <row r="251" spans="1:17" ht="9.75" customHeight="1" thickBot="1" x14ac:dyDescent="0.3"/>
    <row r="252" spans="1:17" s="164" customFormat="1" ht="19.5" customHeight="1" thickTop="1" thickBot="1" x14ac:dyDescent="0.3">
      <c r="A252" s="181" t="s">
        <v>2</v>
      </c>
      <c r="B252" s="193" t="s">
        <v>18</v>
      </c>
      <c r="C252" s="194" t="s">
        <v>8</v>
      </c>
      <c r="D252" s="195"/>
      <c r="E252" s="195"/>
      <c r="F252" s="195"/>
      <c r="G252" s="195"/>
      <c r="H252" s="195"/>
      <c r="I252" s="195"/>
      <c r="J252" s="195"/>
      <c r="K252" s="195"/>
      <c r="L252" s="195"/>
      <c r="M252" s="196"/>
      <c r="N252" s="197" t="s">
        <v>16</v>
      </c>
      <c r="O252" s="182"/>
      <c r="P252" s="193"/>
      <c r="Q252" s="198" t="s">
        <v>20</v>
      </c>
    </row>
    <row r="253" spans="1:17" s="164" customFormat="1" ht="15.75" customHeight="1" thickTop="1" x14ac:dyDescent="0.25">
      <c r="A253" s="191"/>
      <c r="B253" s="188"/>
      <c r="C253" s="181" t="s">
        <v>3</v>
      </c>
      <c r="D253" s="182"/>
      <c r="E253" s="182"/>
      <c r="F253" s="182"/>
      <c r="G253" s="183"/>
      <c r="H253" s="181" t="s">
        <v>9</v>
      </c>
      <c r="I253" s="182"/>
      <c r="J253" s="182"/>
      <c r="K253" s="182"/>
      <c r="L253" s="182"/>
      <c r="M253" s="183"/>
      <c r="N253" s="184" t="s">
        <v>17</v>
      </c>
      <c r="O253" s="186" t="s">
        <v>15</v>
      </c>
      <c r="P253" s="188" t="s">
        <v>7</v>
      </c>
      <c r="Q253" s="199"/>
    </row>
    <row r="254" spans="1:17" s="164" customFormat="1" ht="63.75" thickBot="1" x14ac:dyDescent="0.3">
      <c r="A254" s="192"/>
      <c r="B254" s="189"/>
      <c r="C254" s="179" t="s">
        <v>4</v>
      </c>
      <c r="D254" s="177" t="s">
        <v>5</v>
      </c>
      <c r="E254" s="177" t="s">
        <v>19</v>
      </c>
      <c r="F254" s="177" t="s">
        <v>6</v>
      </c>
      <c r="G254" s="180" t="s">
        <v>7</v>
      </c>
      <c r="H254" s="179" t="s">
        <v>10</v>
      </c>
      <c r="I254" s="177" t="s">
        <v>11</v>
      </c>
      <c r="J254" s="177" t="s">
        <v>12</v>
      </c>
      <c r="K254" s="177" t="s">
        <v>14</v>
      </c>
      <c r="L254" s="177" t="s">
        <v>13</v>
      </c>
      <c r="M254" s="180" t="s">
        <v>7</v>
      </c>
      <c r="N254" s="185"/>
      <c r="O254" s="187"/>
      <c r="P254" s="189"/>
      <c r="Q254" s="200"/>
    </row>
    <row r="255" spans="1:17" s="118" customFormat="1" ht="17.25" thickTop="1" thickBot="1" x14ac:dyDescent="0.3">
      <c r="A255" s="112">
        <v>1</v>
      </c>
      <c r="B255" s="113">
        <v>2</v>
      </c>
      <c r="C255" s="112">
        <v>3</v>
      </c>
      <c r="D255" s="114">
        <v>4</v>
      </c>
      <c r="E255" s="114">
        <v>5</v>
      </c>
      <c r="F255" s="114">
        <v>6</v>
      </c>
      <c r="G255" s="115">
        <v>7</v>
      </c>
      <c r="H255" s="112">
        <v>8</v>
      </c>
      <c r="I255" s="114">
        <v>9</v>
      </c>
      <c r="J255" s="114">
        <v>10</v>
      </c>
      <c r="K255" s="114">
        <v>11</v>
      </c>
      <c r="L255" s="114">
        <v>12</v>
      </c>
      <c r="M255" s="115">
        <v>13</v>
      </c>
      <c r="N255" s="116">
        <v>14</v>
      </c>
      <c r="O255" s="114">
        <v>15</v>
      </c>
      <c r="P255" s="113">
        <v>16</v>
      </c>
      <c r="Q255" s="117">
        <v>17</v>
      </c>
    </row>
    <row r="256" spans="1:17" s="88" customFormat="1" ht="20.25" customHeight="1" thickTop="1" x14ac:dyDescent="0.25">
      <c r="A256" s="162">
        <v>1</v>
      </c>
      <c r="B256" s="171" t="s">
        <v>131</v>
      </c>
      <c r="C256" s="170">
        <v>144</v>
      </c>
      <c r="D256" s="128">
        <v>0</v>
      </c>
      <c r="E256" s="128">
        <v>0</v>
      </c>
      <c r="F256" s="128">
        <v>0</v>
      </c>
      <c r="G256" s="134">
        <f>SUM(C256:F256)</f>
        <v>144</v>
      </c>
      <c r="H256" s="128">
        <v>0</v>
      </c>
      <c r="I256" s="140">
        <v>7.4999999999999997E-2</v>
      </c>
      <c r="J256" s="128">
        <v>0</v>
      </c>
      <c r="K256" s="128">
        <v>0</v>
      </c>
      <c r="L256" s="128">
        <v>0</v>
      </c>
      <c r="M256" s="141">
        <f>SUM(H256:L256)</f>
        <v>7.4999999999999997E-2</v>
      </c>
      <c r="N256" s="128">
        <v>75</v>
      </c>
      <c r="O256" s="140">
        <v>5.9249999999999998</v>
      </c>
      <c r="P256" s="152">
        <f>SUM(N256:O256)</f>
        <v>80.924999999999997</v>
      </c>
      <c r="Q256" s="137">
        <f>SUM(G256,M256,P256)</f>
        <v>225</v>
      </c>
    </row>
    <row r="257" spans="1:17" s="88" customFormat="1" ht="20.25" customHeight="1" x14ac:dyDescent="0.25">
      <c r="A257" s="163">
        <v>2</v>
      </c>
      <c r="B257" s="172" t="s">
        <v>132</v>
      </c>
      <c r="C257" s="170">
        <v>141</v>
      </c>
      <c r="D257" s="128">
        <v>0</v>
      </c>
      <c r="E257" s="128">
        <v>0</v>
      </c>
      <c r="F257" s="128">
        <v>0</v>
      </c>
      <c r="G257" s="129">
        <f t="shared" ref="G257:G270" si="39">SUM(C257:F257)</f>
        <v>141</v>
      </c>
      <c r="H257" s="128">
        <v>0</v>
      </c>
      <c r="I257" s="140">
        <v>7.4999999999999997E-2</v>
      </c>
      <c r="J257" s="128">
        <v>0</v>
      </c>
      <c r="K257" s="128">
        <v>0</v>
      </c>
      <c r="L257" s="128">
        <v>0</v>
      </c>
      <c r="M257" s="143">
        <f t="shared" ref="M257:M270" si="40">SUM(H257:L257)</f>
        <v>7.4999999999999997E-2</v>
      </c>
      <c r="N257" s="128">
        <v>32</v>
      </c>
      <c r="O257" s="140">
        <v>11.925000000000001</v>
      </c>
      <c r="P257" s="153">
        <f t="shared" ref="P257:P270" si="41">SUM(N257:O257)</f>
        <v>43.924999999999997</v>
      </c>
      <c r="Q257" s="133">
        <f t="shared" ref="Q257:Q270" si="42">SUM(G257,M257,P257)</f>
        <v>185</v>
      </c>
    </row>
    <row r="258" spans="1:17" s="88" customFormat="1" ht="20.25" customHeight="1" x14ac:dyDescent="0.25">
      <c r="A258" s="163">
        <v>3</v>
      </c>
      <c r="B258" s="172" t="s">
        <v>133</v>
      </c>
      <c r="C258" s="170">
        <v>166</v>
      </c>
      <c r="D258" s="128">
        <v>0</v>
      </c>
      <c r="E258" s="128">
        <v>0</v>
      </c>
      <c r="F258" s="128">
        <v>0</v>
      </c>
      <c r="G258" s="129">
        <f t="shared" si="39"/>
        <v>166</v>
      </c>
      <c r="H258" s="128">
        <v>0</v>
      </c>
      <c r="I258" s="140">
        <v>1.25</v>
      </c>
      <c r="J258" s="128">
        <v>0</v>
      </c>
      <c r="K258" s="128">
        <v>0</v>
      </c>
      <c r="L258" s="128">
        <v>0</v>
      </c>
      <c r="M258" s="143">
        <f t="shared" si="40"/>
        <v>1.25</v>
      </c>
      <c r="N258" s="128">
        <v>96</v>
      </c>
      <c r="O258" s="140">
        <v>5.75</v>
      </c>
      <c r="P258" s="153">
        <f t="shared" si="41"/>
        <v>101.75</v>
      </c>
      <c r="Q258" s="133">
        <f t="shared" si="42"/>
        <v>269</v>
      </c>
    </row>
    <row r="259" spans="1:17" s="88" customFormat="1" ht="20.25" customHeight="1" x14ac:dyDescent="0.25">
      <c r="A259" s="163">
        <v>4</v>
      </c>
      <c r="B259" s="172" t="s">
        <v>134</v>
      </c>
      <c r="C259" s="170">
        <v>178</v>
      </c>
      <c r="D259" s="128">
        <v>0</v>
      </c>
      <c r="E259" s="128">
        <v>0</v>
      </c>
      <c r="F259" s="128">
        <v>0</v>
      </c>
      <c r="G259" s="129">
        <f t="shared" si="39"/>
        <v>178</v>
      </c>
      <c r="H259" s="128">
        <v>0</v>
      </c>
      <c r="I259" s="140">
        <v>0.04</v>
      </c>
      <c r="J259" s="128">
        <v>0</v>
      </c>
      <c r="K259" s="128">
        <v>0</v>
      </c>
      <c r="L259" s="128">
        <v>0</v>
      </c>
      <c r="M259" s="143">
        <f t="shared" si="40"/>
        <v>0.04</v>
      </c>
      <c r="N259" s="128">
        <v>69</v>
      </c>
      <c r="O259" s="140">
        <v>7.96</v>
      </c>
      <c r="P259" s="153">
        <f t="shared" si="41"/>
        <v>76.959999999999994</v>
      </c>
      <c r="Q259" s="133">
        <f t="shared" si="42"/>
        <v>255</v>
      </c>
    </row>
    <row r="260" spans="1:17" s="88" customFormat="1" ht="20.25" customHeight="1" x14ac:dyDescent="0.25">
      <c r="A260" s="163">
        <v>5</v>
      </c>
      <c r="B260" s="172" t="s">
        <v>135</v>
      </c>
      <c r="C260" s="170">
        <v>130</v>
      </c>
      <c r="D260" s="128">
        <v>0</v>
      </c>
      <c r="E260" s="128">
        <v>0</v>
      </c>
      <c r="F260" s="128">
        <v>0</v>
      </c>
      <c r="G260" s="129">
        <f t="shared" si="39"/>
        <v>130</v>
      </c>
      <c r="H260" s="128">
        <v>0</v>
      </c>
      <c r="I260" s="140">
        <v>0.05</v>
      </c>
      <c r="J260" s="128">
        <v>0</v>
      </c>
      <c r="K260" s="128">
        <v>0</v>
      </c>
      <c r="L260" s="128">
        <v>0</v>
      </c>
      <c r="M260" s="143">
        <f t="shared" si="40"/>
        <v>0.05</v>
      </c>
      <c r="N260" s="128">
        <v>76</v>
      </c>
      <c r="O260" s="140">
        <v>3.95</v>
      </c>
      <c r="P260" s="153">
        <f t="shared" si="41"/>
        <v>79.95</v>
      </c>
      <c r="Q260" s="133">
        <f t="shared" si="42"/>
        <v>210</v>
      </c>
    </row>
    <row r="261" spans="1:17" s="88" customFormat="1" ht="20.25" customHeight="1" x14ac:dyDescent="0.25">
      <c r="A261" s="163">
        <v>6</v>
      </c>
      <c r="B261" s="172" t="s">
        <v>136</v>
      </c>
      <c r="C261" s="170">
        <v>136</v>
      </c>
      <c r="D261" s="128">
        <v>0</v>
      </c>
      <c r="E261" s="128">
        <v>0</v>
      </c>
      <c r="F261" s="128">
        <v>0</v>
      </c>
      <c r="G261" s="129">
        <f t="shared" si="39"/>
        <v>136</v>
      </c>
      <c r="H261" s="128">
        <v>0</v>
      </c>
      <c r="I261" s="140">
        <v>0.03</v>
      </c>
      <c r="J261" s="128">
        <v>0</v>
      </c>
      <c r="K261" s="128">
        <v>0</v>
      </c>
      <c r="L261" s="128">
        <v>0</v>
      </c>
      <c r="M261" s="143">
        <f t="shared" si="40"/>
        <v>0.03</v>
      </c>
      <c r="N261" s="128">
        <v>70</v>
      </c>
      <c r="O261" s="140">
        <v>2.97</v>
      </c>
      <c r="P261" s="153">
        <f t="shared" si="41"/>
        <v>72.97</v>
      </c>
      <c r="Q261" s="133">
        <f t="shared" si="42"/>
        <v>209</v>
      </c>
    </row>
    <row r="262" spans="1:17" s="88" customFormat="1" ht="20.25" customHeight="1" x14ac:dyDescent="0.25">
      <c r="A262" s="163">
        <v>7</v>
      </c>
      <c r="B262" s="172" t="s">
        <v>137</v>
      </c>
      <c r="C262" s="170">
        <v>130</v>
      </c>
      <c r="D262" s="128">
        <v>0</v>
      </c>
      <c r="E262" s="128">
        <v>0</v>
      </c>
      <c r="F262" s="128">
        <v>0</v>
      </c>
      <c r="G262" s="129">
        <f t="shared" si="39"/>
        <v>130</v>
      </c>
      <c r="H262" s="128">
        <v>3</v>
      </c>
      <c r="I262" s="140">
        <v>0.03</v>
      </c>
      <c r="J262" s="128">
        <v>0</v>
      </c>
      <c r="K262" s="128">
        <v>0</v>
      </c>
      <c r="L262" s="128">
        <v>0</v>
      </c>
      <c r="M262" s="143">
        <f t="shared" si="40"/>
        <v>3.03</v>
      </c>
      <c r="N262" s="128">
        <v>56</v>
      </c>
      <c r="O262" s="140">
        <v>3.97</v>
      </c>
      <c r="P262" s="153">
        <f t="shared" si="41"/>
        <v>59.97</v>
      </c>
      <c r="Q262" s="133">
        <f t="shared" si="42"/>
        <v>193</v>
      </c>
    </row>
    <row r="263" spans="1:17" s="88" customFormat="1" ht="20.25" customHeight="1" x14ac:dyDescent="0.25">
      <c r="A263" s="163">
        <v>8</v>
      </c>
      <c r="B263" s="172" t="s">
        <v>138</v>
      </c>
      <c r="C263" s="170">
        <v>134</v>
      </c>
      <c r="D263" s="128">
        <v>0</v>
      </c>
      <c r="E263" s="128">
        <v>0</v>
      </c>
      <c r="F263" s="128">
        <v>0</v>
      </c>
      <c r="G263" s="129">
        <f t="shared" si="39"/>
        <v>134</v>
      </c>
      <c r="H263" s="128">
        <v>2</v>
      </c>
      <c r="I263" s="140">
        <v>0.03</v>
      </c>
      <c r="J263" s="128">
        <v>0</v>
      </c>
      <c r="K263" s="128">
        <v>0</v>
      </c>
      <c r="L263" s="128">
        <v>0</v>
      </c>
      <c r="M263" s="143">
        <f t="shared" si="40"/>
        <v>2.0299999999999998</v>
      </c>
      <c r="N263" s="128">
        <v>90</v>
      </c>
      <c r="O263" s="140">
        <v>5.97</v>
      </c>
      <c r="P263" s="153">
        <f t="shared" si="41"/>
        <v>95.97</v>
      </c>
      <c r="Q263" s="133">
        <f t="shared" si="42"/>
        <v>232</v>
      </c>
    </row>
    <row r="264" spans="1:17" s="88" customFormat="1" ht="20.25" customHeight="1" x14ac:dyDescent="0.25">
      <c r="A264" s="163">
        <v>9</v>
      </c>
      <c r="B264" s="172" t="s">
        <v>78</v>
      </c>
      <c r="C264" s="170">
        <v>219</v>
      </c>
      <c r="D264" s="128">
        <v>0</v>
      </c>
      <c r="E264" s="128">
        <v>0</v>
      </c>
      <c r="F264" s="128">
        <v>0</v>
      </c>
      <c r="G264" s="129">
        <f t="shared" si="39"/>
        <v>219</v>
      </c>
      <c r="H264" s="128">
        <v>0</v>
      </c>
      <c r="I264" s="140">
        <v>0.06</v>
      </c>
      <c r="J264" s="128">
        <v>0</v>
      </c>
      <c r="K264" s="128">
        <v>0</v>
      </c>
      <c r="L264" s="128">
        <v>0</v>
      </c>
      <c r="M264" s="143">
        <f t="shared" si="40"/>
        <v>0.06</v>
      </c>
      <c r="N264" s="128">
        <v>100</v>
      </c>
      <c r="O264" s="140">
        <v>23.94</v>
      </c>
      <c r="P264" s="153">
        <f t="shared" si="41"/>
        <v>123.94</v>
      </c>
      <c r="Q264" s="133">
        <f t="shared" si="42"/>
        <v>343</v>
      </c>
    </row>
    <row r="265" spans="1:17" s="88" customFormat="1" ht="20.25" customHeight="1" x14ac:dyDescent="0.25">
      <c r="A265" s="163">
        <v>10</v>
      </c>
      <c r="B265" s="172" t="s">
        <v>139</v>
      </c>
      <c r="C265" s="170">
        <v>125</v>
      </c>
      <c r="D265" s="128">
        <v>0</v>
      </c>
      <c r="E265" s="128">
        <v>0</v>
      </c>
      <c r="F265" s="128">
        <v>0</v>
      </c>
      <c r="G265" s="129">
        <f t="shared" si="39"/>
        <v>125</v>
      </c>
      <c r="H265" s="128">
        <v>0</v>
      </c>
      <c r="I265" s="140">
        <v>0.04</v>
      </c>
      <c r="J265" s="128">
        <v>0</v>
      </c>
      <c r="K265" s="128">
        <v>0</v>
      </c>
      <c r="L265" s="128">
        <v>0</v>
      </c>
      <c r="M265" s="143">
        <f t="shared" si="40"/>
        <v>0.04</v>
      </c>
      <c r="N265" s="128">
        <v>96</v>
      </c>
      <c r="O265" s="140">
        <v>15.96</v>
      </c>
      <c r="P265" s="153">
        <f t="shared" si="41"/>
        <v>111.96000000000001</v>
      </c>
      <c r="Q265" s="133">
        <f t="shared" si="42"/>
        <v>237</v>
      </c>
    </row>
    <row r="266" spans="1:17" s="88" customFormat="1" ht="20.25" customHeight="1" x14ac:dyDescent="0.25">
      <c r="A266" s="163">
        <v>11</v>
      </c>
      <c r="B266" s="172" t="s">
        <v>83</v>
      </c>
      <c r="C266" s="170">
        <v>118</v>
      </c>
      <c r="D266" s="128">
        <v>0</v>
      </c>
      <c r="E266" s="128">
        <v>0</v>
      </c>
      <c r="F266" s="128">
        <v>0</v>
      </c>
      <c r="G266" s="129">
        <f t="shared" si="39"/>
        <v>118</v>
      </c>
      <c r="H266" s="128">
        <v>0</v>
      </c>
      <c r="I266" s="140">
        <v>0.05</v>
      </c>
      <c r="J266" s="128">
        <v>0</v>
      </c>
      <c r="K266" s="128">
        <v>0</v>
      </c>
      <c r="L266" s="128">
        <v>0</v>
      </c>
      <c r="M266" s="143">
        <f t="shared" si="40"/>
        <v>0.05</v>
      </c>
      <c r="N266" s="128">
        <v>61</v>
      </c>
      <c r="O266" s="140">
        <v>5.95</v>
      </c>
      <c r="P266" s="153">
        <f t="shared" si="41"/>
        <v>66.95</v>
      </c>
      <c r="Q266" s="133">
        <f t="shared" si="42"/>
        <v>185</v>
      </c>
    </row>
    <row r="267" spans="1:17" s="88" customFormat="1" ht="20.25" customHeight="1" x14ac:dyDescent="0.25">
      <c r="A267" s="163">
        <v>12</v>
      </c>
      <c r="B267" s="172" t="s">
        <v>140</v>
      </c>
      <c r="C267" s="170">
        <v>146</v>
      </c>
      <c r="D267" s="128">
        <v>0</v>
      </c>
      <c r="E267" s="128">
        <v>0</v>
      </c>
      <c r="F267" s="128">
        <v>0</v>
      </c>
      <c r="G267" s="129">
        <f t="shared" si="39"/>
        <v>146</v>
      </c>
      <c r="H267" s="128">
        <v>2</v>
      </c>
      <c r="I267" s="140">
        <v>0.05</v>
      </c>
      <c r="J267" s="128">
        <v>0</v>
      </c>
      <c r="K267" s="128">
        <v>0</v>
      </c>
      <c r="L267" s="128">
        <v>0</v>
      </c>
      <c r="M267" s="143">
        <f t="shared" si="40"/>
        <v>2.0499999999999998</v>
      </c>
      <c r="N267" s="128">
        <v>68</v>
      </c>
      <c r="O267" s="140">
        <v>13.95</v>
      </c>
      <c r="P267" s="153">
        <f t="shared" si="41"/>
        <v>81.95</v>
      </c>
      <c r="Q267" s="133">
        <f t="shared" si="42"/>
        <v>230</v>
      </c>
    </row>
    <row r="268" spans="1:17" s="88" customFormat="1" ht="20.25" customHeight="1" x14ac:dyDescent="0.25">
      <c r="A268" s="163">
        <v>13</v>
      </c>
      <c r="B268" s="172" t="s">
        <v>141</v>
      </c>
      <c r="C268" s="170">
        <v>123</v>
      </c>
      <c r="D268" s="128">
        <v>0</v>
      </c>
      <c r="E268" s="128">
        <v>0</v>
      </c>
      <c r="F268" s="128">
        <v>0</v>
      </c>
      <c r="G268" s="129">
        <f t="shared" si="39"/>
        <v>123</v>
      </c>
      <c r="H268" s="128">
        <v>2</v>
      </c>
      <c r="I268" s="140">
        <v>0.05</v>
      </c>
      <c r="J268" s="128">
        <v>0</v>
      </c>
      <c r="K268" s="128">
        <v>0</v>
      </c>
      <c r="L268" s="128">
        <v>0</v>
      </c>
      <c r="M268" s="143">
        <f t="shared" si="40"/>
        <v>2.0499999999999998</v>
      </c>
      <c r="N268" s="128">
        <v>74</v>
      </c>
      <c r="O268" s="140">
        <v>4.95</v>
      </c>
      <c r="P268" s="153">
        <f t="shared" si="41"/>
        <v>78.95</v>
      </c>
      <c r="Q268" s="133">
        <f t="shared" si="42"/>
        <v>204</v>
      </c>
    </row>
    <row r="269" spans="1:17" s="88" customFormat="1" ht="20.25" customHeight="1" x14ac:dyDescent="0.25">
      <c r="A269" s="163">
        <v>14</v>
      </c>
      <c r="B269" s="172" t="s">
        <v>142</v>
      </c>
      <c r="C269" s="170">
        <v>202</v>
      </c>
      <c r="D269" s="128">
        <v>0</v>
      </c>
      <c r="E269" s="128">
        <v>0</v>
      </c>
      <c r="F269" s="128">
        <v>0</v>
      </c>
      <c r="G269" s="129">
        <f t="shared" si="39"/>
        <v>202</v>
      </c>
      <c r="H269" s="128">
        <v>2</v>
      </c>
      <c r="I269" s="140">
        <v>7.4999999999999997E-2</v>
      </c>
      <c r="J269" s="128">
        <v>0</v>
      </c>
      <c r="K269" s="128">
        <v>0</v>
      </c>
      <c r="L269" s="128">
        <v>0</v>
      </c>
      <c r="M269" s="143">
        <f t="shared" si="40"/>
        <v>2.0750000000000002</v>
      </c>
      <c r="N269" s="128">
        <v>187</v>
      </c>
      <c r="O269" s="140">
        <v>17.925000000000001</v>
      </c>
      <c r="P269" s="153">
        <f t="shared" si="41"/>
        <v>204.92500000000001</v>
      </c>
      <c r="Q269" s="133">
        <f t="shared" si="42"/>
        <v>409</v>
      </c>
    </row>
    <row r="270" spans="1:17" s="88" customFormat="1" ht="20.25" customHeight="1" thickBot="1" x14ac:dyDescent="0.3">
      <c r="A270" s="163">
        <v>15</v>
      </c>
      <c r="B270" s="174" t="s">
        <v>143</v>
      </c>
      <c r="C270" s="170">
        <v>69</v>
      </c>
      <c r="D270" s="128">
        <v>0</v>
      </c>
      <c r="E270" s="128">
        <v>0</v>
      </c>
      <c r="F270" s="128">
        <v>0</v>
      </c>
      <c r="G270" s="129">
        <f t="shared" si="39"/>
        <v>69</v>
      </c>
      <c r="H270" s="128">
        <v>0</v>
      </c>
      <c r="I270" s="140">
        <v>9.5000000000000001E-2</v>
      </c>
      <c r="J270" s="128">
        <v>0</v>
      </c>
      <c r="K270" s="128">
        <v>0</v>
      </c>
      <c r="L270" s="128">
        <v>0</v>
      </c>
      <c r="M270" s="143">
        <f t="shared" si="40"/>
        <v>9.5000000000000001E-2</v>
      </c>
      <c r="N270" s="128">
        <v>92</v>
      </c>
      <c r="O270" s="140">
        <v>6.9050000000000002</v>
      </c>
      <c r="P270" s="153">
        <f t="shared" si="41"/>
        <v>98.905000000000001</v>
      </c>
      <c r="Q270" s="133">
        <f t="shared" si="42"/>
        <v>168</v>
      </c>
    </row>
    <row r="271" spans="1:17" s="119" customFormat="1" ht="20.25" customHeight="1" thickTop="1" thickBot="1" x14ac:dyDescent="0.3">
      <c r="A271" s="94"/>
      <c r="B271" s="95" t="s">
        <v>7</v>
      </c>
      <c r="C271" s="138">
        <f t="shared" ref="C271:Q271" si="43">SUM(C256:C270)</f>
        <v>2161</v>
      </c>
      <c r="D271" s="105">
        <f t="shared" si="43"/>
        <v>0</v>
      </c>
      <c r="E271" s="105">
        <f t="shared" si="43"/>
        <v>0</v>
      </c>
      <c r="F271" s="105">
        <f t="shared" si="43"/>
        <v>0</v>
      </c>
      <c r="G271" s="139">
        <f t="shared" si="43"/>
        <v>2161</v>
      </c>
      <c r="H271" s="138">
        <f t="shared" si="43"/>
        <v>11</v>
      </c>
      <c r="I271" s="109">
        <f t="shared" si="43"/>
        <v>2.0000000000000004</v>
      </c>
      <c r="J271" s="105">
        <f t="shared" si="43"/>
        <v>0</v>
      </c>
      <c r="K271" s="105">
        <f t="shared" si="43"/>
        <v>0</v>
      </c>
      <c r="L271" s="105">
        <f t="shared" si="43"/>
        <v>0</v>
      </c>
      <c r="M271" s="154">
        <f t="shared" si="43"/>
        <v>12.999999999999998</v>
      </c>
      <c r="N271" s="146">
        <f t="shared" si="43"/>
        <v>1242</v>
      </c>
      <c r="O271" s="155">
        <f t="shared" si="43"/>
        <v>138</v>
      </c>
      <c r="P271" s="110">
        <f t="shared" si="43"/>
        <v>1380.0000000000002</v>
      </c>
      <c r="Q271" s="147">
        <f t="shared" si="43"/>
        <v>3554</v>
      </c>
    </row>
    <row r="272" spans="1:17" s="88" customFormat="1" ht="15" customHeight="1" thickTop="1" x14ac:dyDescent="0.25">
      <c r="A272" s="123"/>
    </row>
    <row r="273" spans="1:17" s="88" customFormat="1" ht="15" customHeight="1" x14ac:dyDescent="0.25">
      <c r="A273" s="123"/>
      <c r="N273" s="123"/>
      <c r="Q273" s="122"/>
    </row>
    <row r="274" spans="1:17" s="88" customFormat="1" ht="15" customHeight="1" x14ac:dyDescent="0.25">
      <c r="A274" s="123"/>
      <c r="N274" s="123"/>
    </row>
    <row r="275" spans="1:17" s="88" customFormat="1" ht="15" customHeight="1" x14ac:dyDescent="0.25">
      <c r="A275" s="123"/>
      <c r="N275" s="123"/>
    </row>
    <row r="276" spans="1:17" s="88" customFormat="1" ht="15" customHeight="1" x14ac:dyDescent="0.25">
      <c r="A276" s="123"/>
      <c r="N276" s="123"/>
    </row>
    <row r="277" spans="1:17" ht="16.5" customHeight="1" x14ac:dyDescent="0.25">
      <c r="A277" s="190" t="s">
        <v>0</v>
      </c>
      <c r="B277" s="190"/>
      <c r="C277" s="190"/>
      <c r="D277" s="190"/>
      <c r="E277" s="190"/>
      <c r="F277" s="190"/>
      <c r="G277" s="190"/>
      <c r="H277" s="190"/>
      <c r="I277" s="190"/>
      <c r="J277" s="190"/>
      <c r="K277" s="190"/>
      <c r="L277" s="190"/>
      <c r="M277" s="190"/>
      <c r="N277" s="190"/>
      <c r="O277" s="190"/>
      <c r="P277" s="190"/>
      <c r="Q277" s="190"/>
    </row>
    <row r="278" spans="1:17" ht="16.5" customHeight="1" x14ac:dyDescent="0.25">
      <c r="A278" s="190" t="str">
        <f>"KECAMATAN "&amp;$A$3</f>
        <v>KECAMATAN TAHUN 2023</v>
      </c>
      <c r="B278" s="190"/>
      <c r="C278" s="190"/>
      <c r="D278" s="190"/>
      <c r="E278" s="190"/>
      <c r="F278" s="190"/>
      <c r="G278" s="190"/>
      <c r="H278" s="190"/>
      <c r="I278" s="190"/>
      <c r="J278" s="190"/>
      <c r="K278" s="190"/>
      <c r="L278" s="190"/>
      <c r="M278" s="190"/>
      <c r="N278" s="190"/>
      <c r="O278" s="190"/>
      <c r="P278" s="190"/>
      <c r="Q278" s="190"/>
    </row>
    <row r="279" spans="1:17" ht="16.5" customHeight="1" x14ac:dyDescent="0.25">
      <c r="A279" s="202" t="s">
        <v>42</v>
      </c>
      <c r="B279" s="202"/>
      <c r="C279" s="202"/>
      <c r="D279" s="202"/>
      <c r="E279" s="202"/>
      <c r="F279" s="202"/>
      <c r="G279" s="202"/>
      <c r="H279" s="202"/>
      <c r="I279" s="202"/>
      <c r="J279" s="202"/>
      <c r="K279" s="202"/>
      <c r="L279" s="202"/>
      <c r="M279" s="202"/>
      <c r="N279" s="202"/>
      <c r="O279" s="202"/>
      <c r="P279" s="202"/>
      <c r="Q279" s="202"/>
    </row>
    <row r="280" spans="1:17" ht="9.75" customHeight="1" thickBot="1" x14ac:dyDescent="0.3"/>
    <row r="281" spans="1:17" s="164" customFormat="1" ht="19.5" customHeight="1" thickTop="1" thickBot="1" x14ac:dyDescent="0.3">
      <c r="A281" s="181" t="s">
        <v>2</v>
      </c>
      <c r="B281" s="193" t="s">
        <v>18</v>
      </c>
      <c r="C281" s="194" t="s">
        <v>8</v>
      </c>
      <c r="D281" s="195"/>
      <c r="E281" s="195"/>
      <c r="F281" s="195"/>
      <c r="G281" s="195"/>
      <c r="H281" s="195"/>
      <c r="I281" s="195"/>
      <c r="J281" s="195"/>
      <c r="K281" s="195"/>
      <c r="L281" s="195"/>
      <c r="M281" s="196"/>
      <c r="N281" s="197" t="s">
        <v>16</v>
      </c>
      <c r="O281" s="182"/>
      <c r="P281" s="193"/>
      <c r="Q281" s="198" t="s">
        <v>20</v>
      </c>
    </row>
    <row r="282" spans="1:17" s="164" customFormat="1" ht="15.75" customHeight="1" thickTop="1" x14ac:dyDescent="0.25">
      <c r="A282" s="191"/>
      <c r="B282" s="188"/>
      <c r="C282" s="181" t="s">
        <v>3</v>
      </c>
      <c r="D282" s="182"/>
      <c r="E282" s="182"/>
      <c r="F282" s="182"/>
      <c r="G282" s="183"/>
      <c r="H282" s="181" t="s">
        <v>9</v>
      </c>
      <c r="I282" s="182"/>
      <c r="J282" s="182"/>
      <c r="K282" s="182"/>
      <c r="L282" s="182"/>
      <c r="M282" s="183"/>
      <c r="N282" s="184" t="s">
        <v>17</v>
      </c>
      <c r="O282" s="186" t="s">
        <v>15</v>
      </c>
      <c r="P282" s="188" t="s">
        <v>7</v>
      </c>
      <c r="Q282" s="199"/>
    </row>
    <row r="283" spans="1:17" s="164" customFormat="1" ht="63.75" thickBot="1" x14ac:dyDescent="0.3">
      <c r="A283" s="192"/>
      <c r="B283" s="189"/>
      <c r="C283" s="179" t="s">
        <v>4</v>
      </c>
      <c r="D283" s="177" t="s">
        <v>5</v>
      </c>
      <c r="E283" s="177" t="s">
        <v>19</v>
      </c>
      <c r="F283" s="177" t="s">
        <v>6</v>
      </c>
      <c r="G283" s="180" t="s">
        <v>7</v>
      </c>
      <c r="H283" s="179" t="s">
        <v>10</v>
      </c>
      <c r="I283" s="177" t="s">
        <v>11</v>
      </c>
      <c r="J283" s="177" t="s">
        <v>12</v>
      </c>
      <c r="K283" s="177" t="s">
        <v>14</v>
      </c>
      <c r="L283" s="177" t="s">
        <v>13</v>
      </c>
      <c r="M283" s="180" t="s">
        <v>7</v>
      </c>
      <c r="N283" s="185"/>
      <c r="O283" s="187"/>
      <c r="P283" s="189"/>
      <c r="Q283" s="200"/>
    </row>
    <row r="284" spans="1:17" s="118" customFormat="1" ht="17.25" thickTop="1" thickBot="1" x14ac:dyDescent="0.3">
      <c r="A284" s="112">
        <v>1</v>
      </c>
      <c r="B284" s="113">
        <v>2</v>
      </c>
      <c r="C284" s="112">
        <v>3</v>
      </c>
      <c r="D284" s="114">
        <v>4</v>
      </c>
      <c r="E284" s="114">
        <v>5</v>
      </c>
      <c r="F284" s="114">
        <v>6</v>
      </c>
      <c r="G284" s="115">
        <v>7</v>
      </c>
      <c r="H284" s="112">
        <v>8</v>
      </c>
      <c r="I284" s="114">
        <v>9</v>
      </c>
      <c r="J284" s="114">
        <v>10</v>
      </c>
      <c r="K284" s="114">
        <v>11</v>
      </c>
      <c r="L284" s="114">
        <v>12</v>
      </c>
      <c r="M284" s="115">
        <v>13</v>
      </c>
      <c r="N284" s="116">
        <v>14</v>
      </c>
      <c r="O284" s="114">
        <v>15</v>
      </c>
      <c r="P284" s="113">
        <v>16</v>
      </c>
      <c r="Q284" s="117">
        <v>17</v>
      </c>
    </row>
    <row r="285" spans="1:17" s="88" customFormat="1" ht="20.25" customHeight="1" thickTop="1" x14ac:dyDescent="0.25">
      <c r="A285" s="162">
        <v>1</v>
      </c>
      <c r="B285" s="171" t="s">
        <v>144</v>
      </c>
      <c r="C285" s="170">
        <v>154</v>
      </c>
      <c r="D285" s="128">
        <v>0</v>
      </c>
      <c r="E285" s="128">
        <v>107</v>
      </c>
      <c r="F285" s="128">
        <v>0</v>
      </c>
      <c r="G285" s="134">
        <f>SUM(C285:F285)</f>
        <v>261</v>
      </c>
      <c r="H285" s="128">
        <v>0</v>
      </c>
      <c r="I285" s="130">
        <v>1</v>
      </c>
      <c r="J285" s="128">
        <v>0</v>
      </c>
      <c r="K285" s="128">
        <v>0</v>
      </c>
      <c r="L285" s="128">
        <v>0</v>
      </c>
      <c r="M285" s="156">
        <f>SUM(H285:L285)</f>
        <v>1</v>
      </c>
      <c r="N285" s="92">
        <v>205</v>
      </c>
      <c r="O285" s="128">
        <v>19</v>
      </c>
      <c r="P285" s="142">
        <f>SUM(N285:O285)</f>
        <v>224</v>
      </c>
      <c r="Q285" s="137">
        <f>SUM(G285,M285,P285)</f>
        <v>486</v>
      </c>
    </row>
    <row r="286" spans="1:17" s="88" customFormat="1" ht="20.25" customHeight="1" x14ac:dyDescent="0.25">
      <c r="A286" s="163">
        <v>2</v>
      </c>
      <c r="B286" s="172" t="s">
        <v>145</v>
      </c>
      <c r="C286" s="170">
        <v>119</v>
      </c>
      <c r="D286" s="128">
        <v>0</v>
      </c>
      <c r="E286" s="128">
        <v>87</v>
      </c>
      <c r="F286" s="128">
        <v>0</v>
      </c>
      <c r="G286" s="129">
        <f t="shared" ref="G286:G298" si="44">SUM(C286:F286)</f>
        <v>206</v>
      </c>
      <c r="H286" s="128">
        <v>0</v>
      </c>
      <c r="I286" s="130">
        <v>0.1</v>
      </c>
      <c r="J286" s="128">
        <v>0</v>
      </c>
      <c r="K286" s="128">
        <v>0</v>
      </c>
      <c r="L286" s="128">
        <v>0</v>
      </c>
      <c r="M286" s="157">
        <f t="shared" ref="M286:M298" si="45">SUM(H286:L286)</f>
        <v>0.1</v>
      </c>
      <c r="N286" s="92">
        <v>140.1</v>
      </c>
      <c r="O286" s="128">
        <v>18</v>
      </c>
      <c r="P286" s="144">
        <f t="shared" ref="P286:P298" si="46">SUM(N286:O286)</f>
        <v>158.1</v>
      </c>
      <c r="Q286" s="133">
        <f t="shared" ref="Q286:Q298" si="47">SUM(G286,M286,P286)</f>
        <v>364.2</v>
      </c>
    </row>
    <row r="287" spans="1:17" s="88" customFormat="1" ht="20.25" customHeight="1" x14ac:dyDescent="0.25">
      <c r="A287" s="163">
        <v>3</v>
      </c>
      <c r="B287" s="172" t="s">
        <v>146</v>
      </c>
      <c r="C287" s="170">
        <v>27</v>
      </c>
      <c r="D287" s="128">
        <v>0</v>
      </c>
      <c r="E287" s="128">
        <v>11</v>
      </c>
      <c r="F287" s="128">
        <v>0</v>
      </c>
      <c r="G287" s="129">
        <f t="shared" si="44"/>
        <v>38</v>
      </c>
      <c r="H287" s="128">
        <v>0</v>
      </c>
      <c r="I287" s="130">
        <v>0.1</v>
      </c>
      <c r="J287" s="128">
        <v>0</v>
      </c>
      <c r="K287" s="128">
        <v>0</v>
      </c>
      <c r="L287" s="128">
        <v>0</v>
      </c>
      <c r="M287" s="157">
        <f t="shared" si="45"/>
        <v>0.1</v>
      </c>
      <c r="N287" s="92">
        <v>264.89999999999998</v>
      </c>
      <c r="O287" s="128">
        <v>22</v>
      </c>
      <c r="P287" s="144">
        <f t="shared" si="46"/>
        <v>286.89999999999998</v>
      </c>
      <c r="Q287" s="133">
        <f t="shared" si="47"/>
        <v>325</v>
      </c>
    </row>
    <row r="288" spans="1:17" s="88" customFormat="1" ht="20.25" customHeight="1" x14ac:dyDescent="0.25">
      <c r="A288" s="163">
        <v>4</v>
      </c>
      <c r="B288" s="172" t="s">
        <v>100</v>
      </c>
      <c r="C288" s="170">
        <v>50</v>
      </c>
      <c r="D288" s="128">
        <v>0</v>
      </c>
      <c r="E288" s="128">
        <f>10-5</f>
        <v>5</v>
      </c>
      <c r="F288" s="128">
        <v>0</v>
      </c>
      <c r="G288" s="129">
        <f t="shared" si="44"/>
        <v>55</v>
      </c>
      <c r="H288" s="128">
        <v>0</v>
      </c>
      <c r="I288" s="130">
        <v>0.5</v>
      </c>
      <c r="J288" s="128">
        <v>0</v>
      </c>
      <c r="K288" s="128">
        <v>0</v>
      </c>
      <c r="L288" s="128">
        <v>0</v>
      </c>
      <c r="M288" s="157">
        <f t="shared" si="45"/>
        <v>0.5</v>
      </c>
      <c r="N288" s="92">
        <f>225.7+5</f>
        <v>230.7</v>
      </c>
      <c r="O288" s="128">
        <v>6</v>
      </c>
      <c r="P288" s="144">
        <f t="shared" si="46"/>
        <v>236.7</v>
      </c>
      <c r="Q288" s="133">
        <f t="shared" si="47"/>
        <v>292.2</v>
      </c>
    </row>
    <row r="289" spans="1:17" s="88" customFormat="1" ht="20.25" customHeight="1" x14ac:dyDescent="0.25">
      <c r="A289" s="163">
        <v>5</v>
      </c>
      <c r="B289" s="172" t="s">
        <v>147</v>
      </c>
      <c r="C289" s="170">
        <v>0</v>
      </c>
      <c r="D289" s="128">
        <v>23</v>
      </c>
      <c r="E289" s="128">
        <v>0</v>
      </c>
      <c r="F289" s="128">
        <v>0</v>
      </c>
      <c r="G289" s="129">
        <f t="shared" si="44"/>
        <v>23</v>
      </c>
      <c r="H289" s="128">
        <v>0</v>
      </c>
      <c r="I289" s="130">
        <v>0.5</v>
      </c>
      <c r="J289" s="128">
        <v>0</v>
      </c>
      <c r="K289" s="128">
        <v>0</v>
      </c>
      <c r="L289" s="128">
        <v>0</v>
      </c>
      <c r="M289" s="157">
        <f t="shared" si="45"/>
        <v>0.5</v>
      </c>
      <c r="N289" s="92">
        <v>155.5</v>
      </c>
      <c r="O289" s="128">
        <v>16</v>
      </c>
      <c r="P289" s="144">
        <f t="shared" si="46"/>
        <v>171.5</v>
      </c>
      <c r="Q289" s="133">
        <f t="shared" si="47"/>
        <v>195</v>
      </c>
    </row>
    <row r="290" spans="1:17" s="88" customFormat="1" ht="20.25" customHeight="1" x14ac:dyDescent="0.25">
      <c r="A290" s="163">
        <v>6</v>
      </c>
      <c r="B290" s="172" t="s">
        <v>148</v>
      </c>
      <c r="C290" s="170">
        <v>0</v>
      </c>
      <c r="D290" s="128">
        <v>12</v>
      </c>
      <c r="E290" s="128">
        <v>0</v>
      </c>
      <c r="F290" s="128">
        <v>0</v>
      </c>
      <c r="G290" s="129">
        <f t="shared" si="44"/>
        <v>12</v>
      </c>
      <c r="H290" s="128">
        <v>0</v>
      </c>
      <c r="I290" s="130">
        <v>0.1</v>
      </c>
      <c r="J290" s="128">
        <v>0</v>
      </c>
      <c r="K290" s="128">
        <v>0</v>
      </c>
      <c r="L290" s="128">
        <v>0</v>
      </c>
      <c r="M290" s="157">
        <f t="shared" si="45"/>
        <v>0.1</v>
      </c>
      <c r="N290" s="92">
        <v>142.19999999999999</v>
      </c>
      <c r="O290" s="128">
        <v>21</v>
      </c>
      <c r="P290" s="144">
        <f t="shared" si="46"/>
        <v>163.19999999999999</v>
      </c>
      <c r="Q290" s="133">
        <f t="shared" si="47"/>
        <v>175.29999999999998</v>
      </c>
    </row>
    <row r="291" spans="1:17" s="88" customFormat="1" ht="20.25" customHeight="1" x14ac:dyDescent="0.25">
      <c r="A291" s="163">
        <v>7</v>
      </c>
      <c r="B291" s="172" t="s">
        <v>149</v>
      </c>
      <c r="C291" s="170">
        <v>0</v>
      </c>
      <c r="D291" s="128">
        <v>4</v>
      </c>
      <c r="E291" s="128">
        <v>0</v>
      </c>
      <c r="F291" s="128">
        <v>0</v>
      </c>
      <c r="G291" s="129">
        <f t="shared" si="44"/>
        <v>4</v>
      </c>
      <c r="H291" s="128">
        <v>0</v>
      </c>
      <c r="I291" s="130">
        <v>0</v>
      </c>
      <c r="J291" s="128">
        <v>0</v>
      </c>
      <c r="K291" s="128">
        <v>0</v>
      </c>
      <c r="L291" s="128">
        <v>0</v>
      </c>
      <c r="M291" s="157">
        <f t="shared" si="45"/>
        <v>0</v>
      </c>
      <c r="N291" s="92">
        <v>135</v>
      </c>
      <c r="O291" s="128">
        <v>5</v>
      </c>
      <c r="P291" s="144">
        <f t="shared" si="46"/>
        <v>140</v>
      </c>
      <c r="Q291" s="133">
        <f t="shared" si="47"/>
        <v>144</v>
      </c>
    </row>
    <row r="292" spans="1:17" s="88" customFormat="1" ht="20.25" customHeight="1" x14ac:dyDescent="0.25">
      <c r="A292" s="163">
        <v>8</v>
      </c>
      <c r="B292" s="172" t="s">
        <v>42</v>
      </c>
      <c r="C292" s="170">
        <v>0</v>
      </c>
      <c r="D292" s="128">
        <v>0</v>
      </c>
      <c r="E292" s="128">
        <v>0</v>
      </c>
      <c r="F292" s="128">
        <v>0</v>
      </c>
      <c r="G292" s="129">
        <f t="shared" si="44"/>
        <v>0</v>
      </c>
      <c r="H292" s="128">
        <v>0</v>
      </c>
      <c r="I292" s="130">
        <v>0</v>
      </c>
      <c r="J292" s="128">
        <v>0</v>
      </c>
      <c r="K292" s="128">
        <v>0</v>
      </c>
      <c r="L292" s="128">
        <v>0</v>
      </c>
      <c r="M292" s="157">
        <f t="shared" si="45"/>
        <v>0</v>
      </c>
      <c r="N292" s="92">
        <v>79.900000000000006</v>
      </c>
      <c r="O292" s="128">
        <v>5</v>
      </c>
      <c r="P292" s="144">
        <f t="shared" si="46"/>
        <v>84.9</v>
      </c>
      <c r="Q292" s="133">
        <f t="shared" si="47"/>
        <v>84.9</v>
      </c>
    </row>
    <row r="293" spans="1:17" s="88" customFormat="1" ht="20.25" customHeight="1" x14ac:dyDescent="0.25">
      <c r="A293" s="163">
        <v>9</v>
      </c>
      <c r="B293" s="172" t="s">
        <v>150</v>
      </c>
      <c r="C293" s="170">
        <v>0</v>
      </c>
      <c r="D293" s="128">
        <v>0</v>
      </c>
      <c r="E293" s="128">
        <v>33</v>
      </c>
      <c r="F293" s="128">
        <v>0</v>
      </c>
      <c r="G293" s="129">
        <f t="shared" si="44"/>
        <v>33</v>
      </c>
      <c r="H293" s="128">
        <v>0</v>
      </c>
      <c r="I293" s="130">
        <v>0.1</v>
      </c>
      <c r="J293" s="128">
        <v>0</v>
      </c>
      <c r="K293" s="128">
        <v>0</v>
      </c>
      <c r="L293" s="128">
        <v>0</v>
      </c>
      <c r="M293" s="157">
        <f t="shared" si="45"/>
        <v>0.1</v>
      </c>
      <c r="N293" s="92">
        <v>117.9</v>
      </c>
      <c r="O293" s="128">
        <v>41</v>
      </c>
      <c r="P293" s="144">
        <f t="shared" si="46"/>
        <v>158.9</v>
      </c>
      <c r="Q293" s="133">
        <f t="shared" si="47"/>
        <v>192</v>
      </c>
    </row>
    <row r="294" spans="1:17" s="88" customFormat="1" ht="20.25" customHeight="1" x14ac:dyDescent="0.25">
      <c r="A294" s="163">
        <v>10</v>
      </c>
      <c r="B294" s="172" t="s">
        <v>151</v>
      </c>
      <c r="C294" s="170">
        <v>0</v>
      </c>
      <c r="D294" s="128">
        <v>25</v>
      </c>
      <c r="E294" s="128">
        <v>0</v>
      </c>
      <c r="F294" s="128">
        <v>0</v>
      </c>
      <c r="G294" s="129">
        <f t="shared" si="44"/>
        <v>25</v>
      </c>
      <c r="H294" s="128">
        <v>0</v>
      </c>
      <c r="I294" s="130">
        <v>0</v>
      </c>
      <c r="J294" s="128">
        <v>0</v>
      </c>
      <c r="K294" s="128">
        <v>0</v>
      </c>
      <c r="L294" s="128">
        <v>0</v>
      </c>
      <c r="M294" s="157">
        <f t="shared" si="45"/>
        <v>0</v>
      </c>
      <c r="N294" s="92">
        <v>77.2</v>
      </c>
      <c r="O294" s="128">
        <v>14</v>
      </c>
      <c r="P294" s="144">
        <f t="shared" si="46"/>
        <v>91.2</v>
      </c>
      <c r="Q294" s="133">
        <f t="shared" si="47"/>
        <v>116.2</v>
      </c>
    </row>
    <row r="295" spans="1:17" s="88" customFormat="1" ht="20.25" customHeight="1" x14ac:dyDescent="0.25">
      <c r="A295" s="163">
        <v>11</v>
      </c>
      <c r="B295" s="172" t="s">
        <v>152</v>
      </c>
      <c r="C295" s="170">
        <v>0</v>
      </c>
      <c r="D295" s="128">
        <v>61</v>
      </c>
      <c r="E295" s="128">
        <v>0</v>
      </c>
      <c r="F295" s="128">
        <v>0</v>
      </c>
      <c r="G295" s="129">
        <f t="shared" si="44"/>
        <v>61</v>
      </c>
      <c r="H295" s="128">
        <v>0</v>
      </c>
      <c r="I295" s="130">
        <v>0</v>
      </c>
      <c r="J295" s="128">
        <v>0</v>
      </c>
      <c r="K295" s="128">
        <v>0</v>
      </c>
      <c r="L295" s="128">
        <v>0</v>
      </c>
      <c r="M295" s="157">
        <f t="shared" si="45"/>
        <v>0</v>
      </c>
      <c r="N295" s="92">
        <v>114.2</v>
      </c>
      <c r="O295" s="128">
        <v>9</v>
      </c>
      <c r="P295" s="144">
        <f t="shared" si="46"/>
        <v>123.2</v>
      </c>
      <c r="Q295" s="133">
        <f t="shared" si="47"/>
        <v>184.2</v>
      </c>
    </row>
    <row r="296" spans="1:17" s="88" customFormat="1" ht="20.25" customHeight="1" x14ac:dyDescent="0.25">
      <c r="A296" s="163">
        <v>12</v>
      </c>
      <c r="B296" s="172" t="s">
        <v>153</v>
      </c>
      <c r="C296" s="170">
        <v>0</v>
      </c>
      <c r="D296" s="128">
        <v>42</v>
      </c>
      <c r="E296" s="128">
        <v>0</v>
      </c>
      <c r="F296" s="128">
        <v>0</v>
      </c>
      <c r="G296" s="129">
        <f>SUM(C296:F296)</f>
        <v>42</v>
      </c>
      <c r="H296" s="128">
        <v>0</v>
      </c>
      <c r="I296" s="130">
        <v>0</v>
      </c>
      <c r="J296" s="128">
        <v>0</v>
      </c>
      <c r="K296" s="128">
        <v>0</v>
      </c>
      <c r="L296" s="128">
        <v>0</v>
      </c>
      <c r="M296" s="157">
        <f t="shared" si="45"/>
        <v>0</v>
      </c>
      <c r="N296" s="92">
        <v>89</v>
      </c>
      <c r="O296" s="128">
        <v>12</v>
      </c>
      <c r="P296" s="144">
        <f t="shared" si="46"/>
        <v>101</v>
      </c>
      <c r="Q296" s="133">
        <f t="shared" si="47"/>
        <v>143</v>
      </c>
    </row>
    <row r="297" spans="1:17" s="88" customFormat="1" ht="20.25" customHeight="1" x14ac:dyDescent="0.25">
      <c r="A297" s="163">
        <v>13</v>
      </c>
      <c r="B297" s="172" t="s">
        <v>154</v>
      </c>
      <c r="C297" s="170">
        <v>0</v>
      </c>
      <c r="D297" s="128">
        <v>0</v>
      </c>
      <c r="E297" s="128">
        <v>0</v>
      </c>
      <c r="F297" s="128">
        <v>0</v>
      </c>
      <c r="G297" s="129">
        <f>SUM(C297:F297)</f>
        <v>0</v>
      </c>
      <c r="H297" s="128">
        <v>0</v>
      </c>
      <c r="I297" s="130">
        <v>0</v>
      </c>
      <c r="J297" s="128">
        <v>0</v>
      </c>
      <c r="K297" s="128">
        <v>0</v>
      </c>
      <c r="L297" s="128">
        <v>0</v>
      </c>
      <c r="M297" s="157">
        <f t="shared" si="45"/>
        <v>0</v>
      </c>
      <c r="N297" s="92">
        <v>96</v>
      </c>
      <c r="O297" s="128">
        <v>35</v>
      </c>
      <c r="P297" s="144">
        <f t="shared" si="46"/>
        <v>131</v>
      </c>
      <c r="Q297" s="133">
        <f t="shared" si="47"/>
        <v>131</v>
      </c>
    </row>
    <row r="298" spans="1:17" s="88" customFormat="1" ht="20.25" customHeight="1" thickBot="1" x14ac:dyDescent="0.3">
      <c r="A298" s="163">
        <v>14</v>
      </c>
      <c r="B298" s="174" t="s">
        <v>155</v>
      </c>
      <c r="C298" s="170">
        <v>0</v>
      </c>
      <c r="D298" s="128">
        <v>0</v>
      </c>
      <c r="E298" s="128">
        <v>0</v>
      </c>
      <c r="F298" s="128">
        <v>0</v>
      </c>
      <c r="G298" s="129">
        <f t="shared" si="44"/>
        <v>0</v>
      </c>
      <c r="H298" s="128">
        <v>0</v>
      </c>
      <c r="I298" s="130">
        <v>0</v>
      </c>
      <c r="J298" s="128">
        <v>0</v>
      </c>
      <c r="K298" s="128">
        <v>0</v>
      </c>
      <c r="L298" s="128">
        <v>0</v>
      </c>
      <c r="M298" s="157">
        <f t="shared" si="45"/>
        <v>0</v>
      </c>
      <c r="N298" s="92">
        <v>155</v>
      </c>
      <c r="O298" s="128">
        <v>12</v>
      </c>
      <c r="P298" s="144">
        <f t="shared" si="46"/>
        <v>167</v>
      </c>
      <c r="Q298" s="133">
        <f t="shared" si="47"/>
        <v>167</v>
      </c>
    </row>
    <row r="299" spans="1:17" s="119" customFormat="1" ht="20.25" customHeight="1" thickTop="1" thickBot="1" x14ac:dyDescent="0.3">
      <c r="A299" s="94"/>
      <c r="B299" s="95" t="s">
        <v>7</v>
      </c>
      <c r="C299" s="138">
        <f t="shared" ref="C299:Q299" si="48">SUM(C285:C298)</f>
        <v>350</v>
      </c>
      <c r="D299" s="105">
        <f t="shared" si="48"/>
        <v>167</v>
      </c>
      <c r="E299" s="105">
        <f t="shared" si="48"/>
        <v>243</v>
      </c>
      <c r="F299" s="105">
        <f t="shared" si="48"/>
        <v>0</v>
      </c>
      <c r="G299" s="139">
        <f t="shared" si="48"/>
        <v>760</v>
      </c>
      <c r="H299" s="138">
        <f t="shared" si="48"/>
        <v>0</v>
      </c>
      <c r="I299" s="158">
        <f t="shared" si="48"/>
        <v>2.4000000000000004</v>
      </c>
      <c r="J299" s="105">
        <f t="shared" si="48"/>
        <v>0</v>
      </c>
      <c r="K299" s="105">
        <f t="shared" si="48"/>
        <v>0</v>
      </c>
      <c r="L299" s="105">
        <f t="shared" si="48"/>
        <v>0</v>
      </c>
      <c r="M299" s="159">
        <f t="shared" si="48"/>
        <v>2.4000000000000004</v>
      </c>
      <c r="N299" s="103">
        <f t="shared" si="48"/>
        <v>2002.6000000000004</v>
      </c>
      <c r="O299" s="105">
        <f t="shared" si="48"/>
        <v>235</v>
      </c>
      <c r="P299" s="101">
        <f t="shared" si="48"/>
        <v>2237.6000000000004</v>
      </c>
      <c r="Q299" s="147">
        <f t="shared" si="48"/>
        <v>2999.9999999999995</v>
      </c>
    </row>
    <row r="300" spans="1:17" s="88" customFormat="1" ht="15" customHeight="1" thickTop="1" x14ac:dyDescent="0.25">
      <c r="A300" s="123"/>
    </row>
    <row r="301" spans="1:17" s="88" customFormat="1" ht="15" customHeight="1" x14ac:dyDescent="0.25">
      <c r="A301" s="123"/>
      <c r="N301" s="123"/>
      <c r="Q301" s="122"/>
    </row>
    <row r="302" spans="1:17" s="88" customFormat="1" ht="15" customHeight="1" x14ac:dyDescent="0.25">
      <c r="A302" s="123"/>
      <c r="N302" s="123"/>
    </row>
    <row r="303" spans="1:17" s="88" customFormat="1" ht="15" customHeight="1" x14ac:dyDescent="0.25">
      <c r="A303" s="123"/>
      <c r="N303" s="123"/>
    </row>
    <row r="304" spans="1:17" s="88" customFormat="1" ht="15" customHeight="1" x14ac:dyDescent="0.25">
      <c r="A304" s="123"/>
      <c r="N304" s="123"/>
    </row>
    <row r="305" spans="1:17" s="88" customFormat="1" ht="15" customHeight="1" x14ac:dyDescent="0.25">
      <c r="A305" s="123"/>
      <c r="N305" s="123"/>
    </row>
    <row r="306" spans="1:17" s="88" customFormat="1" ht="15" customHeight="1" x14ac:dyDescent="0.25">
      <c r="A306" s="123"/>
      <c r="M306" s="125"/>
      <c r="N306" s="126"/>
    </row>
    <row r="307" spans="1:17" ht="16.5" customHeight="1" x14ac:dyDescent="0.25">
      <c r="A307" s="190" t="s">
        <v>0</v>
      </c>
      <c r="B307" s="190"/>
      <c r="C307" s="190"/>
      <c r="D307" s="190"/>
      <c r="E307" s="190"/>
      <c r="F307" s="190"/>
      <c r="G307" s="190"/>
      <c r="H307" s="190"/>
      <c r="I307" s="190"/>
      <c r="J307" s="190"/>
      <c r="K307" s="190"/>
      <c r="L307" s="190"/>
      <c r="M307" s="190"/>
      <c r="N307" s="190"/>
      <c r="O307" s="190"/>
      <c r="P307" s="190"/>
      <c r="Q307" s="190"/>
    </row>
    <row r="308" spans="1:17" ht="16.5" customHeight="1" x14ac:dyDescent="0.25">
      <c r="A308" s="190" t="str">
        <f>"KECAMATAN "&amp;$A$3</f>
        <v>KECAMATAN TAHUN 2023</v>
      </c>
      <c r="B308" s="190"/>
      <c r="C308" s="190"/>
      <c r="D308" s="190"/>
      <c r="E308" s="190"/>
      <c r="F308" s="190"/>
      <c r="G308" s="190"/>
      <c r="H308" s="190"/>
      <c r="I308" s="190"/>
      <c r="J308" s="190"/>
      <c r="K308" s="190"/>
      <c r="L308" s="190"/>
      <c r="M308" s="190"/>
      <c r="N308" s="190"/>
      <c r="O308" s="190"/>
      <c r="P308" s="190"/>
      <c r="Q308" s="190"/>
    </row>
    <row r="309" spans="1:17" ht="16.5" customHeight="1" x14ac:dyDescent="0.25">
      <c r="A309" s="202" t="s">
        <v>156</v>
      </c>
      <c r="B309" s="202"/>
      <c r="C309" s="202"/>
      <c r="D309" s="202"/>
      <c r="E309" s="202"/>
      <c r="F309" s="202"/>
      <c r="G309" s="202"/>
      <c r="H309" s="202"/>
      <c r="I309" s="202"/>
      <c r="J309" s="202"/>
      <c r="K309" s="202"/>
      <c r="L309" s="202"/>
      <c r="M309" s="202"/>
      <c r="N309" s="202"/>
      <c r="O309" s="202"/>
      <c r="P309" s="202"/>
      <c r="Q309" s="202"/>
    </row>
    <row r="310" spans="1:17" ht="9.75" customHeight="1" thickBot="1" x14ac:dyDescent="0.3"/>
    <row r="311" spans="1:17" s="164" customFormat="1" ht="19.5" customHeight="1" thickTop="1" thickBot="1" x14ac:dyDescent="0.3">
      <c r="A311" s="181" t="s">
        <v>2</v>
      </c>
      <c r="B311" s="193" t="s">
        <v>18</v>
      </c>
      <c r="C311" s="194" t="s">
        <v>8</v>
      </c>
      <c r="D311" s="195"/>
      <c r="E311" s="195"/>
      <c r="F311" s="195"/>
      <c r="G311" s="195"/>
      <c r="H311" s="195"/>
      <c r="I311" s="195"/>
      <c r="J311" s="195"/>
      <c r="K311" s="195"/>
      <c r="L311" s="195"/>
      <c r="M311" s="196"/>
      <c r="N311" s="197" t="s">
        <v>16</v>
      </c>
      <c r="O311" s="182"/>
      <c r="P311" s="193"/>
      <c r="Q311" s="198" t="s">
        <v>20</v>
      </c>
    </row>
    <row r="312" spans="1:17" s="164" customFormat="1" ht="15.75" customHeight="1" thickTop="1" x14ac:dyDescent="0.25">
      <c r="A312" s="191"/>
      <c r="B312" s="188"/>
      <c r="C312" s="181" t="s">
        <v>3</v>
      </c>
      <c r="D312" s="182"/>
      <c r="E312" s="182"/>
      <c r="F312" s="182"/>
      <c r="G312" s="183"/>
      <c r="H312" s="181" t="s">
        <v>9</v>
      </c>
      <c r="I312" s="182"/>
      <c r="J312" s="182"/>
      <c r="K312" s="182"/>
      <c r="L312" s="182"/>
      <c r="M312" s="183"/>
      <c r="N312" s="184" t="s">
        <v>17</v>
      </c>
      <c r="O312" s="186" t="s">
        <v>15</v>
      </c>
      <c r="P312" s="188" t="s">
        <v>7</v>
      </c>
      <c r="Q312" s="199"/>
    </row>
    <row r="313" spans="1:17" s="164" customFormat="1" ht="63.75" thickBot="1" x14ac:dyDescent="0.3">
      <c r="A313" s="192"/>
      <c r="B313" s="189"/>
      <c r="C313" s="179" t="s">
        <v>4</v>
      </c>
      <c r="D313" s="177" t="s">
        <v>5</v>
      </c>
      <c r="E313" s="177" t="s">
        <v>19</v>
      </c>
      <c r="F313" s="177" t="s">
        <v>6</v>
      </c>
      <c r="G313" s="180" t="s">
        <v>7</v>
      </c>
      <c r="H313" s="179" t="s">
        <v>10</v>
      </c>
      <c r="I313" s="177" t="s">
        <v>11</v>
      </c>
      <c r="J313" s="177" t="s">
        <v>12</v>
      </c>
      <c r="K313" s="177" t="s">
        <v>14</v>
      </c>
      <c r="L313" s="177" t="s">
        <v>13</v>
      </c>
      <c r="M313" s="180" t="s">
        <v>7</v>
      </c>
      <c r="N313" s="185"/>
      <c r="O313" s="187"/>
      <c r="P313" s="189"/>
      <c r="Q313" s="200"/>
    </row>
    <row r="314" spans="1:17" s="118" customFormat="1" ht="17.25" thickTop="1" thickBot="1" x14ac:dyDescent="0.3">
      <c r="A314" s="112">
        <v>1</v>
      </c>
      <c r="B314" s="113">
        <v>2</v>
      </c>
      <c r="C314" s="112">
        <v>3</v>
      </c>
      <c r="D314" s="114">
        <v>4</v>
      </c>
      <c r="E314" s="114">
        <v>5</v>
      </c>
      <c r="F314" s="114">
        <v>6</v>
      </c>
      <c r="G314" s="115">
        <v>7</v>
      </c>
      <c r="H314" s="112">
        <v>8</v>
      </c>
      <c r="I314" s="114">
        <v>9</v>
      </c>
      <c r="J314" s="114">
        <v>10</v>
      </c>
      <c r="K314" s="114">
        <v>11</v>
      </c>
      <c r="L314" s="114">
        <v>12</v>
      </c>
      <c r="M314" s="115">
        <v>13</v>
      </c>
      <c r="N314" s="116">
        <v>14</v>
      </c>
      <c r="O314" s="114">
        <v>15</v>
      </c>
      <c r="P314" s="113">
        <v>16</v>
      </c>
      <c r="Q314" s="117">
        <v>17</v>
      </c>
    </row>
    <row r="315" spans="1:17" s="88" customFormat="1" ht="20.25" customHeight="1" thickTop="1" x14ac:dyDescent="0.25">
      <c r="A315" s="162">
        <v>1</v>
      </c>
      <c r="B315" s="171" t="s">
        <v>157</v>
      </c>
      <c r="C315" s="170">
        <v>68</v>
      </c>
      <c r="D315" s="128">
        <v>0</v>
      </c>
      <c r="E315" s="128">
        <v>0</v>
      </c>
      <c r="F315" s="128">
        <v>0</v>
      </c>
      <c r="G315" s="134">
        <f>SUM(C315:F315)</f>
        <v>68</v>
      </c>
      <c r="H315" s="128">
        <v>0</v>
      </c>
      <c r="I315" s="92">
        <v>0.02</v>
      </c>
      <c r="J315" s="128">
        <v>0</v>
      </c>
      <c r="K315" s="128">
        <v>0</v>
      </c>
      <c r="L315" s="128">
        <v>0</v>
      </c>
      <c r="M315" s="148">
        <f>SUM(H315:L315)</f>
        <v>0.02</v>
      </c>
      <c r="N315" s="92">
        <v>44</v>
      </c>
      <c r="O315" s="92">
        <v>13.98</v>
      </c>
      <c r="P315" s="142">
        <f>SUM(N315:O315)</f>
        <v>57.980000000000004</v>
      </c>
      <c r="Q315" s="149">
        <f>SUM(G315,M315,P315)</f>
        <v>126</v>
      </c>
    </row>
    <row r="316" spans="1:17" s="88" customFormat="1" ht="20.25" customHeight="1" x14ac:dyDescent="0.25">
      <c r="A316" s="163">
        <v>2</v>
      </c>
      <c r="B316" s="172" t="s">
        <v>158</v>
      </c>
      <c r="C316" s="170">
        <v>158</v>
      </c>
      <c r="D316" s="128">
        <v>0</v>
      </c>
      <c r="E316" s="128">
        <v>0</v>
      </c>
      <c r="F316" s="128">
        <v>0</v>
      </c>
      <c r="G316" s="129">
        <f t="shared" ref="G316:G328" si="49">SUM(C316:F316)</f>
        <v>158</v>
      </c>
      <c r="H316" s="128">
        <v>0</v>
      </c>
      <c r="I316" s="92">
        <v>0.03</v>
      </c>
      <c r="J316" s="128">
        <v>0</v>
      </c>
      <c r="K316" s="128">
        <v>0</v>
      </c>
      <c r="L316" s="128">
        <v>0</v>
      </c>
      <c r="M316" s="89">
        <f t="shared" ref="M316:M328" si="50">SUM(H316:L316)</f>
        <v>0.03</v>
      </c>
      <c r="N316" s="92">
        <v>89.97</v>
      </c>
      <c r="O316" s="92">
        <v>28</v>
      </c>
      <c r="P316" s="142">
        <f t="shared" ref="P316:P328" si="51">SUM(N316:O316)</f>
        <v>117.97</v>
      </c>
      <c r="Q316" s="160">
        <f t="shared" ref="Q316:Q328" si="52">SUM(G316,M316,P316)</f>
        <v>276</v>
      </c>
    </row>
    <row r="317" spans="1:17" s="88" customFormat="1" ht="20.25" customHeight="1" x14ac:dyDescent="0.25">
      <c r="A317" s="163">
        <v>3</v>
      </c>
      <c r="B317" s="172" t="s">
        <v>159</v>
      </c>
      <c r="C317" s="170">
        <v>81</v>
      </c>
      <c r="D317" s="128">
        <v>0</v>
      </c>
      <c r="E317" s="128">
        <v>0</v>
      </c>
      <c r="F317" s="128">
        <v>0</v>
      </c>
      <c r="G317" s="129">
        <f t="shared" si="49"/>
        <v>81</v>
      </c>
      <c r="H317" s="128">
        <v>0</v>
      </c>
      <c r="I317" s="92">
        <v>0.06</v>
      </c>
      <c r="J317" s="128">
        <v>0</v>
      </c>
      <c r="K317" s="128">
        <v>0</v>
      </c>
      <c r="L317" s="128">
        <v>0</v>
      </c>
      <c r="M317" s="89">
        <f t="shared" si="50"/>
        <v>0.06</v>
      </c>
      <c r="N317" s="92">
        <v>44</v>
      </c>
      <c r="O317" s="92">
        <v>3.94</v>
      </c>
      <c r="P317" s="142">
        <f t="shared" si="51"/>
        <v>47.94</v>
      </c>
      <c r="Q317" s="160">
        <f t="shared" si="52"/>
        <v>129</v>
      </c>
    </row>
    <row r="318" spans="1:17" s="88" customFormat="1" ht="20.25" customHeight="1" x14ac:dyDescent="0.25">
      <c r="A318" s="163">
        <v>4</v>
      </c>
      <c r="B318" s="172" t="s">
        <v>79</v>
      </c>
      <c r="C318" s="170">
        <v>78</v>
      </c>
      <c r="D318" s="128">
        <v>0</v>
      </c>
      <c r="E318" s="128">
        <v>0</v>
      </c>
      <c r="F318" s="128">
        <v>0</v>
      </c>
      <c r="G318" s="129">
        <f t="shared" si="49"/>
        <v>78</v>
      </c>
      <c r="H318" s="128">
        <v>0</v>
      </c>
      <c r="I318" s="92">
        <v>0.13</v>
      </c>
      <c r="J318" s="128">
        <v>0</v>
      </c>
      <c r="K318" s="128">
        <v>0</v>
      </c>
      <c r="L318" s="128">
        <v>0</v>
      </c>
      <c r="M318" s="89">
        <f t="shared" si="50"/>
        <v>0.13</v>
      </c>
      <c r="N318" s="92">
        <v>54.87</v>
      </c>
      <c r="O318" s="92">
        <v>8</v>
      </c>
      <c r="P318" s="142">
        <f t="shared" si="51"/>
        <v>62.87</v>
      </c>
      <c r="Q318" s="160">
        <f t="shared" si="52"/>
        <v>141</v>
      </c>
    </row>
    <row r="319" spans="1:17" s="88" customFormat="1" ht="20.25" customHeight="1" x14ac:dyDescent="0.25">
      <c r="A319" s="163">
        <v>5</v>
      </c>
      <c r="B319" s="172" t="s">
        <v>160</v>
      </c>
      <c r="C319" s="170">
        <v>92</v>
      </c>
      <c r="D319" s="128">
        <v>0</v>
      </c>
      <c r="E319" s="128">
        <v>0</v>
      </c>
      <c r="F319" s="128">
        <v>0</v>
      </c>
      <c r="G319" s="129">
        <f t="shared" si="49"/>
        <v>92</v>
      </c>
      <c r="H319" s="128">
        <v>0</v>
      </c>
      <c r="I319" s="92">
        <v>1</v>
      </c>
      <c r="J319" s="128">
        <v>0</v>
      </c>
      <c r="K319" s="128">
        <v>0</v>
      </c>
      <c r="L319" s="128">
        <v>0</v>
      </c>
      <c r="M319" s="89">
        <f t="shared" si="50"/>
        <v>1</v>
      </c>
      <c r="N319" s="92">
        <v>28</v>
      </c>
      <c r="O319" s="92">
        <v>3</v>
      </c>
      <c r="P319" s="142">
        <f t="shared" si="51"/>
        <v>31</v>
      </c>
      <c r="Q319" s="160">
        <f t="shared" si="52"/>
        <v>124</v>
      </c>
    </row>
    <row r="320" spans="1:17" s="88" customFormat="1" ht="20.25" customHeight="1" x14ac:dyDescent="0.25">
      <c r="A320" s="163">
        <v>6</v>
      </c>
      <c r="B320" s="172" t="s">
        <v>161</v>
      </c>
      <c r="C320" s="170">
        <v>146</v>
      </c>
      <c r="D320" s="128">
        <v>0</v>
      </c>
      <c r="E320" s="128">
        <v>0</v>
      </c>
      <c r="F320" s="128">
        <v>0</v>
      </c>
      <c r="G320" s="129">
        <f t="shared" si="49"/>
        <v>146</v>
      </c>
      <c r="H320" s="128">
        <v>0</v>
      </c>
      <c r="I320" s="92">
        <v>0</v>
      </c>
      <c r="J320" s="128">
        <v>0</v>
      </c>
      <c r="K320" s="128">
        <v>0</v>
      </c>
      <c r="L320" s="128">
        <v>0</v>
      </c>
      <c r="M320" s="89">
        <f t="shared" si="50"/>
        <v>0</v>
      </c>
      <c r="N320" s="92">
        <v>57</v>
      </c>
      <c r="O320" s="92">
        <v>16</v>
      </c>
      <c r="P320" s="142">
        <f t="shared" si="51"/>
        <v>73</v>
      </c>
      <c r="Q320" s="160">
        <f t="shared" si="52"/>
        <v>219</v>
      </c>
    </row>
    <row r="321" spans="1:17" s="88" customFormat="1" ht="20.25" customHeight="1" x14ac:dyDescent="0.25">
      <c r="A321" s="163">
        <v>7</v>
      </c>
      <c r="B321" s="172" t="s">
        <v>162</v>
      </c>
      <c r="C321" s="170">
        <v>55</v>
      </c>
      <c r="D321" s="128">
        <v>0</v>
      </c>
      <c r="E321" s="128">
        <v>0</v>
      </c>
      <c r="F321" s="128">
        <v>0</v>
      </c>
      <c r="G321" s="129">
        <f t="shared" si="49"/>
        <v>55</v>
      </c>
      <c r="H321" s="128">
        <v>0</v>
      </c>
      <c r="I321" s="92">
        <v>0</v>
      </c>
      <c r="J321" s="128">
        <v>0</v>
      </c>
      <c r="K321" s="128">
        <v>0</v>
      </c>
      <c r="L321" s="128">
        <v>0</v>
      </c>
      <c r="M321" s="89">
        <f t="shared" si="50"/>
        <v>0</v>
      </c>
      <c r="N321" s="92">
        <v>45</v>
      </c>
      <c r="O321" s="92">
        <v>11</v>
      </c>
      <c r="P321" s="142">
        <f t="shared" si="51"/>
        <v>56</v>
      </c>
      <c r="Q321" s="160">
        <f t="shared" si="52"/>
        <v>111</v>
      </c>
    </row>
    <row r="322" spans="1:17" s="88" customFormat="1" ht="20.25" customHeight="1" x14ac:dyDescent="0.25">
      <c r="A322" s="163">
        <v>8</v>
      </c>
      <c r="B322" s="172" t="s">
        <v>163</v>
      </c>
      <c r="C322" s="170">
        <v>68</v>
      </c>
      <c r="D322" s="128">
        <v>0</v>
      </c>
      <c r="E322" s="128">
        <v>0</v>
      </c>
      <c r="F322" s="128">
        <v>0</v>
      </c>
      <c r="G322" s="129">
        <f t="shared" si="49"/>
        <v>68</v>
      </c>
      <c r="H322" s="128">
        <v>0</v>
      </c>
      <c r="I322" s="92">
        <v>0.8</v>
      </c>
      <c r="J322" s="128">
        <v>0</v>
      </c>
      <c r="K322" s="128">
        <v>0</v>
      </c>
      <c r="L322" s="128">
        <v>0</v>
      </c>
      <c r="M322" s="89">
        <f t="shared" si="50"/>
        <v>0.8</v>
      </c>
      <c r="N322" s="92">
        <v>39.200000000000003</v>
      </c>
      <c r="O322" s="92">
        <v>4</v>
      </c>
      <c r="P322" s="142">
        <f t="shared" si="51"/>
        <v>43.2</v>
      </c>
      <c r="Q322" s="160">
        <f t="shared" si="52"/>
        <v>112</v>
      </c>
    </row>
    <row r="323" spans="1:17" s="88" customFormat="1" ht="20.25" customHeight="1" x14ac:dyDescent="0.25">
      <c r="A323" s="163">
        <v>9</v>
      </c>
      <c r="B323" s="172" t="s">
        <v>164</v>
      </c>
      <c r="C323" s="170">
        <v>138</v>
      </c>
      <c r="D323" s="128">
        <v>0</v>
      </c>
      <c r="E323" s="128">
        <v>0</v>
      </c>
      <c r="F323" s="128">
        <v>0</v>
      </c>
      <c r="G323" s="129">
        <f t="shared" si="49"/>
        <v>138</v>
      </c>
      <c r="H323" s="128">
        <v>0</v>
      </c>
      <c r="I323" s="92">
        <v>0</v>
      </c>
      <c r="J323" s="128">
        <v>0</v>
      </c>
      <c r="K323" s="128">
        <v>0</v>
      </c>
      <c r="L323" s="128">
        <v>0</v>
      </c>
      <c r="M323" s="89">
        <f t="shared" si="50"/>
        <v>0</v>
      </c>
      <c r="N323" s="92">
        <v>66</v>
      </c>
      <c r="O323" s="92">
        <v>30</v>
      </c>
      <c r="P323" s="142">
        <f t="shared" si="51"/>
        <v>96</v>
      </c>
      <c r="Q323" s="160">
        <f t="shared" si="52"/>
        <v>234</v>
      </c>
    </row>
    <row r="324" spans="1:17" s="88" customFormat="1" ht="20.25" customHeight="1" x14ac:dyDescent="0.25">
      <c r="A324" s="163">
        <v>10</v>
      </c>
      <c r="B324" s="172" t="s">
        <v>165</v>
      </c>
      <c r="C324" s="170">
        <v>87</v>
      </c>
      <c r="D324" s="128">
        <v>0</v>
      </c>
      <c r="E324" s="128">
        <v>0</v>
      </c>
      <c r="F324" s="128">
        <v>0</v>
      </c>
      <c r="G324" s="129">
        <f t="shared" si="49"/>
        <v>87</v>
      </c>
      <c r="H324" s="128">
        <v>0</v>
      </c>
      <c r="I324" s="92">
        <v>0</v>
      </c>
      <c r="J324" s="128">
        <v>0</v>
      </c>
      <c r="K324" s="128">
        <v>0</v>
      </c>
      <c r="L324" s="128">
        <v>0</v>
      </c>
      <c r="M324" s="89">
        <f t="shared" si="50"/>
        <v>0</v>
      </c>
      <c r="N324" s="92">
        <v>29</v>
      </c>
      <c r="O324" s="92">
        <v>7</v>
      </c>
      <c r="P324" s="142">
        <f t="shared" si="51"/>
        <v>36</v>
      </c>
      <c r="Q324" s="160">
        <f t="shared" si="52"/>
        <v>123</v>
      </c>
    </row>
    <row r="325" spans="1:17" s="88" customFormat="1" ht="20.25" customHeight="1" x14ac:dyDescent="0.25">
      <c r="A325" s="163">
        <v>11</v>
      </c>
      <c r="B325" s="172" t="s">
        <v>166</v>
      </c>
      <c r="C325" s="170">
        <v>104</v>
      </c>
      <c r="D325" s="128">
        <v>0</v>
      </c>
      <c r="E325" s="128">
        <v>0</v>
      </c>
      <c r="F325" s="128">
        <v>0</v>
      </c>
      <c r="G325" s="129">
        <f t="shared" si="49"/>
        <v>104</v>
      </c>
      <c r="H325" s="128">
        <v>0</v>
      </c>
      <c r="I325" s="92">
        <v>0.03</v>
      </c>
      <c r="J325" s="128">
        <v>0</v>
      </c>
      <c r="K325" s="128">
        <v>0</v>
      </c>
      <c r="L325" s="128">
        <v>0</v>
      </c>
      <c r="M325" s="89">
        <f t="shared" si="50"/>
        <v>0.03</v>
      </c>
      <c r="N325" s="92">
        <v>63.97</v>
      </c>
      <c r="O325" s="92">
        <v>9</v>
      </c>
      <c r="P325" s="142">
        <f t="shared" si="51"/>
        <v>72.97</v>
      </c>
      <c r="Q325" s="160">
        <f t="shared" si="52"/>
        <v>177</v>
      </c>
    </row>
    <row r="326" spans="1:17" s="88" customFormat="1" ht="20.25" customHeight="1" x14ac:dyDescent="0.25">
      <c r="A326" s="163">
        <v>12</v>
      </c>
      <c r="B326" s="172" t="s">
        <v>167</v>
      </c>
      <c r="C326" s="170">
        <v>73</v>
      </c>
      <c r="D326" s="128">
        <v>0</v>
      </c>
      <c r="E326" s="128">
        <v>0</v>
      </c>
      <c r="F326" s="128">
        <v>0</v>
      </c>
      <c r="G326" s="129">
        <f>SUM(C326:F326)</f>
        <v>73</v>
      </c>
      <c r="H326" s="128">
        <v>0</v>
      </c>
      <c r="I326" s="92">
        <v>0.86</v>
      </c>
      <c r="J326" s="128">
        <v>0</v>
      </c>
      <c r="K326" s="128">
        <v>0</v>
      </c>
      <c r="L326" s="128">
        <v>0</v>
      </c>
      <c r="M326" s="89">
        <f t="shared" si="50"/>
        <v>0.86</v>
      </c>
      <c r="N326" s="92">
        <v>93.14</v>
      </c>
      <c r="O326" s="92">
        <v>6</v>
      </c>
      <c r="P326" s="142">
        <f t="shared" si="51"/>
        <v>99.14</v>
      </c>
      <c r="Q326" s="160">
        <f t="shared" si="52"/>
        <v>173</v>
      </c>
    </row>
    <row r="327" spans="1:17" s="88" customFormat="1" ht="20.25" customHeight="1" x14ac:dyDescent="0.25">
      <c r="A327" s="163">
        <v>13</v>
      </c>
      <c r="B327" s="172" t="s">
        <v>50</v>
      </c>
      <c r="C327" s="170">
        <v>17</v>
      </c>
      <c r="D327" s="128">
        <v>0</v>
      </c>
      <c r="E327" s="128">
        <v>0</v>
      </c>
      <c r="F327" s="128">
        <v>0</v>
      </c>
      <c r="G327" s="129">
        <f>SUM(C327:F327)</f>
        <v>17</v>
      </c>
      <c r="H327" s="128">
        <v>0</v>
      </c>
      <c r="I327" s="92">
        <v>0.03</v>
      </c>
      <c r="J327" s="128">
        <v>0</v>
      </c>
      <c r="K327" s="128">
        <v>0</v>
      </c>
      <c r="L327" s="128">
        <v>0</v>
      </c>
      <c r="M327" s="89">
        <f t="shared" si="50"/>
        <v>0.03</v>
      </c>
      <c r="N327" s="92">
        <v>118</v>
      </c>
      <c r="O327" s="92">
        <v>2.97</v>
      </c>
      <c r="P327" s="142">
        <f t="shared" si="51"/>
        <v>120.97</v>
      </c>
      <c r="Q327" s="160">
        <f t="shared" si="52"/>
        <v>138</v>
      </c>
    </row>
    <row r="328" spans="1:17" s="88" customFormat="1" ht="20.25" customHeight="1" thickBot="1" x14ac:dyDescent="0.3">
      <c r="A328" s="163">
        <v>14</v>
      </c>
      <c r="B328" s="174" t="s">
        <v>168</v>
      </c>
      <c r="C328" s="170">
        <v>34</v>
      </c>
      <c r="D328" s="128">
        <v>0</v>
      </c>
      <c r="E328" s="128">
        <v>0</v>
      </c>
      <c r="F328" s="128">
        <v>0</v>
      </c>
      <c r="G328" s="129">
        <f t="shared" si="49"/>
        <v>34</v>
      </c>
      <c r="H328" s="128">
        <v>0</v>
      </c>
      <c r="I328" s="92">
        <v>0.04</v>
      </c>
      <c r="J328" s="128">
        <v>0</v>
      </c>
      <c r="K328" s="128">
        <v>0</v>
      </c>
      <c r="L328" s="128">
        <v>0</v>
      </c>
      <c r="M328" s="89">
        <f t="shared" si="50"/>
        <v>0.04</v>
      </c>
      <c r="N328" s="92">
        <v>78.959999999999994</v>
      </c>
      <c r="O328" s="92">
        <v>1</v>
      </c>
      <c r="P328" s="142">
        <f t="shared" si="51"/>
        <v>79.959999999999994</v>
      </c>
      <c r="Q328" s="160">
        <f t="shared" si="52"/>
        <v>114</v>
      </c>
    </row>
    <row r="329" spans="1:17" s="119" customFormat="1" ht="20.25" customHeight="1" thickTop="1" thickBot="1" x14ac:dyDescent="0.3">
      <c r="A329" s="94"/>
      <c r="B329" s="95" t="s">
        <v>7</v>
      </c>
      <c r="C329" s="138">
        <f t="shared" ref="C329:Q329" si="53">SUM(C315:C328)</f>
        <v>1199</v>
      </c>
      <c r="D329" s="105">
        <f t="shared" si="53"/>
        <v>0</v>
      </c>
      <c r="E329" s="105">
        <f t="shared" si="53"/>
        <v>0</v>
      </c>
      <c r="F329" s="105">
        <f t="shared" si="53"/>
        <v>0</v>
      </c>
      <c r="G329" s="139">
        <f t="shared" si="53"/>
        <v>1199</v>
      </c>
      <c r="H329" s="138">
        <f t="shared" si="53"/>
        <v>0</v>
      </c>
      <c r="I329" s="96">
        <f t="shared" si="53"/>
        <v>2.9999999999999996</v>
      </c>
      <c r="J329" s="105">
        <f t="shared" si="53"/>
        <v>0</v>
      </c>
      <c r="K329" s="105">
        <f t="shared" si="53"/>
        <v>0</v>
      </c>
      <c r="L329" s="105">
        <f t="shared" si="53"/>
        <v>0</v>
      </c>
      <c r="M329" s="102">
        <f t="shared" si="53"/>
        <v>2.9999999999999996</v>
      </c>
      <c r="N329" s="103">
        <f t="shared" si="53"/>
        <v>851.11</v>
      </c>
      <c r="O329" s="96">
        <f t="shared" si="53"/>
        <v>143.89000000000001</v>
      </c>
      <c r="P329" s="101">
        <f t="shared" si="53"/>
        <v>995.00000000000011</v>
      </c>
      <c r="Q329" s="104">
        <f t="shared" si="53"/>
        <v>2197</v>
      </c>
    </row>
    <row r="330" spans="1:17" s="88" customFormat="1" ht="15" customHeight="1" thickTop="1" x14ac:dyDescent="0.25">
      <c r="A330" s="123"/>
    </row>
    <row r="331" spans="1:17" s="88" customFormat="1" ht="15" customHeight="1" x14ac:dyDescent="0.25">
      <c r="A331" s="123"/>
      <c r="N331" s="123"/>
      <c r="Q331" s="122"/>
    </row>
    <row r="332" spans="1:17" s="88" customFormat="1" ht="15" customHeight="1" x14ac:dyDescent="0.25">
      <c r="A332" s="123"/>
      <c r="N332" s="123"/>
    </row>
    <row r="333" spans="1:17" s="88" customFormat="1" ht="15" customHeight="1" x14ac:dyDescent="0.25">
      <c r="A333" s="123"/>
      <c r="N333" s="123"/>
    </row>
    <row r="334" spans="1:17" s="88" customFormat="1" ht="15" customHeight="1" x14ac:dyDescent="0.25">
      <c r="A334" s="123"/>
      <c r="N334" s="123"/>
    </row>
    <row r="335" spans="1:17" s="88" customFormat="1" ht="15" customHeight="1" x14ac:dyDescent="0.25">
      <c r="A335" s="123"/>
      <c r="N335" s="123"/>
    </row>
    <row r="336" spans="1:17" s="88" customFormat="1" ht="15" customHeight="1" x14ac:dyDescent="0.25">
      <c r="A336" s="123"/>
      <c r="M336" s="125"/>
      <c r="N336" s="126"/>
    </row>
    <row r="337" spans="1:17" ht="16.5" customHeight="1" x14ac:dyDescent="0.25">
      <c r="A337" s="190" t="s">
        <v>0</v>
      </c>
      <c r="B337" s="190"/>
      <c r="C337" s="190"/>
      <c r="D337" s="190"/>
      <c r="E337" s="190"/>
      <c r="F337" s="190"/>
      <c r="G337" s="190"/>
      <c r="H337" s="190"/>
      <c r="I337" s="190"/>
      <c r="J337" s="190"/>
      <c r="K337" s="190"/>
      <c r="L337" s="190"/>
      <c r="M337" s="190"/>
      <c r="N337" s="190"/>
      <c r="O337" s="190"/>
      <c r="P337" s="190"/>
      <c r="Q337" s="190"/>
    </row>
    <row r="338" spans="1:17" ht="16.5" customHeight="1" x14ac:dyDescent="0.25">
      <c r="A338" s="190" t="str">
        <f>"KECAMATAN "&amp;$A$3</f>
        <v>KECAMATAN TAHUN 2023</v>
      </c>
      <c r="B338" s="190"/>
      <c r="C338" s="190"/>
      <c r="D338" s="190"/>
      <c r="E338" s="190"/>
      <c r="F338" s="190"/>
      <c r="G338" s="190"/>
      <c r="H338" s="190"/>
      <c r="I338" s="190"/>
      <c r="J338" s="190"/>
      <c r="K338" s="190"/>
      <c r="L338" s="190"/>
      <c r="M338" s="190"/>
      <c r="N338" s="190"/>
      <c r="O338" s="190"/>
      <c r="P338" s="190"/>
      <c r="Q338" s="190"/>
    </row>
    <row r="339" spans="1:17" ht="16.5" customHeight="1" x14ac:dyDescent="0.25">
      <c r="A339" s="202" t="s">
        <v>169</v>
      </c>
      <c r="B339" s="202"/>
      <c r="C339" s="202"/>
      <c r="D339" s="202"/>
      <c r="E339" s="202"/>
      <c r="F339" s="202"/>
      <c r="G339" s="202"/>
      <c r="H339" s="202"/>
      <c r="I339" s="202"/>
      <c r="J339" s="202"/>
      <c r="K339" s="202"/>
      <c r="L339" s="202"/>
      <c r="M339" s="202"/>
      <c r="N339" s="202"/>
      <c r="O339" s="202"/>
      <c r="P339" s="202"/>
      <c r="Q339" s="202"/>
    </row>
    <row r="340" spans="1:17" ht="9.75" customHeight="1" thickBot="1" x14ac:dyDescent="0.3"/>
    <row r="341" spans="1:17" s="164" customFormat="1" ht="19.5" customHeight="1" thickTop="1" thickBot="1" x14ac:dyDescent="0.3">
      <c r="A341" s="181" t="s">
        <v>2</v>
      </c>
      <c r="B341" s="193" t="s">
        <v>18</v>
      </c>
      <c r="C341" s="194" t="s">
        <v>8</v>
      </c>
      <c r="D341" s="195"/>
      <c r="E341" s="195"/>
      <c r="F341" s="195"/>
      <c r="G341" s="195"/>
      <c r="H341" s="195"/>
      <c r="I341" s="195"/>
      <c r="J341" s="195"/>
      <c r="K341" s="195"/>
      <c r="L341" s="195"/>
      <c r="M341" s="196"/>
      <c r="N341" s="197" t="s">
        <v>16</v>
      </c>
      <c r="O341" s="182"/>
      <c r="P341" s="193"/>
      <c r="Q341" s="198" t="s">
        <v>20</v>
      </c>
    </row>
    <row r="342" spans="1:17" s="164" customFormat="1" ht="15.75" customHeight="1" thickTop="1" x14ac:dyDescent="0.25">
      <c r="A342" s="191"/>
      <c r="B342" s="188"/>
      <c r="C342" s="181" t="s">
        <v>3</v>
      </c>
      <c r="D342" s="182"/>
      <c r="E342" s="182"/>
      <c r="F342" s="182"/>
      <c r="G342" s="183"/>
      <c r="H342" s="181" t="s">
        <v>9</v>
      </c>
      <c r="I342" s="182"/>
      <c r="J342" s="182"/>
      <c r="K342" s="182"/>
      <c r="L342" s="182"/>
      <c r="M342" s="183"/>
      <c r="N342" s="184" t="s">
        <v>17</v>
      </c>
      <c r="O342" s="186" t="s">
        <v>15</v>
      </c>
      <c r="P342" s="188" t="s">
        <v>7</v>
      </c>
      <c r="Q342" s="199"/>
    </row>
    <row r="343" spans="1:17" s="164" customFormat="1" ht="63.75" thickBot="1" x14ac:dyDescent="0.3">
      <c r="A343" s="192"/>
      <c r="B343" s="189"/>
      <c r="C343" s="179" t="s">
        <v>4</v>
      </c>
      <c r="D343" s="177" t="s">
        <v>5</v>
      </c>
      <c r="E343" s="177" t="s">
        <v>19</v>
      </c>
      <c r="F343" s="177" t="s">
        <v>6</v>
      </c>
      <c r="G343" s="180" t="s">
        <v>7</v>
      </c>
      <c r="H343" s="179" t="s">
        <v>10</v>
      </c>
      <c r="I343" s="177" t="s">
        <v>11</v>
      </c>
      <c r="J343" s="177" t="s">
        <v>12</v>
      </c>
      <c r="K343" s="177" t="s">
        <v>14</v>
      </c>
      <c r="L343" s="177" t="s">
        <v>13</v>
      </c>
      <c r="M343" s="180" t="s">
        <v>7</v>
      </c>
      <c r="N343" s="185"/>
      <c r="O343" s="187"/>
      <c r="P343" s="189"/>
      <c r="Q343" s="200"/>
    </row>
    <row r="344" spans="1:17" s="118" customFormat="1" ht="17.25" thickTop="1" thickBot="1" x14ac:dyDescent="0.3">
      <c r="A344" s="112">
        <v>1</v>
      </c>
      <c r="B344" s="113">
        <v>2</v>
      </c>
      <c r="C344" s="112">
        <v>3</v>
      </c>
      <c r="D344" s="114">
        <v>4</v>
      </c>
      <c r="E344" s="114">
        <v>5</v>
      </c>
      <c r="F344" s="114">
        <v>6</v>
      </c>
      <c r="G344" s="115">
        <v>7</v>
      </c>
      <c r="H344" s="112">
        <v>8</v>
      </c>
      <c r="I344" s="114">
        <v>9</v>
      </c>
      <c r="J344" s="114">
        <v>10</v>
      </c>
      <c r="K344" s="114">
        <v>11</v>
      </c>
      <c r="L344" s="114">
        <v>12</v>
      </c>
      <c r="M344" s="115">
        <v>13</v>
      </c>
      <c r="N344" s="116">
        <v>14</v>
      </c>
      <c r="O344" s="114">
        <v>15</v>
      </c>
      <c r="P344" s="113">
        <v>16</v>
      </c>
      <c r="Q344" s="117">
        <v>17</v>
      </c>
    </row>
    <row r="345" spans="1:17" s="88" customFormat="1" ht="20.25" customHeight="1" thickTop="1" x14ac:dyDescent="0.25">
      <c r="A345" s="162">
        <v>1</v>
      </c>
      <c r="B345" s="171" t="s">
        <v>170</v>
      </c>
      <c r="C345" s="170">
        <f>58-8</f>
        <v>50</v>
      </c>
      <c r="D345" s="128">
        <v>0</v>
      </c>
      <c r="E345" s="128">
        <v>0</v>
      </c>
      <c r="F345" s="128">
        <v>0</v>
      </c>
      <c r="G345" s="134">
        <f>SUM(C345:F345)</f>
        <v>50</v>
      </c>
      <c r="H345" s="128">
        <v>0</v>
      </c>
      <c r="I345" s="128">
        <v>1</v>
      </c>
      <c r="J345" s="128">
        <v>0</v>
      </c>
      <c r="K345" s="128">
        <v>0</v>
      </c>
      <c r="L345" s="128">
        <v>0</v>
      </c>
      <c r="M345" s="135">
        <f>SUM(H345:L345)</f>
        <v>1</v>
      </c>
      <c r="N345" s="128">
        <f>35+8</f>
        <v>43</v>
      </c>
      <c r="O345" s="128">
        <v>2</v>
      </c>
      <c r="P345" s="134">
        <f>SUM(N345:O345)</f>
        <v>45</v>
      </c>
      <c r="Q345" s="137">
        <f>SUM(G345,M345,P345)</f>
        <v>96</v>
      </c>
    </row>
    <row r="346" spans="1:17" s="88" customFormat="1" ht="20.25" customHeight="1" x14ac:dyDescent="0.25">
      <c r="A346" s="163">
        <v>2</v>
      </c>
      <c r="B346" s="172" t="s">
        <v>171</v>
      </c>
      <c r="C346" s="170">
        <v>65</v>
      </c>
      <c r="D346" s="128">
        <v>0</v>
      </c>
      <c r="E346" s="128">
        <v>0</v>
      </c>
      <c r="F346" s="128">
        <v>0</v>
      </c>
      <c r="G346" s="129">
        <f t="shared" ref="G346:G358" si="54">SUM(C346:F346)</f>
        <v>65</v>
      </c>
      <c r="H346" s="128">
        <v>0</v>
      </c>
      <c r="I346" s="128">
        <v>1</v>
      </c>
      <c r="J346" s="128">
        <v>0</v>
      </c>
      <c r="K346" s="128">
        <v>0</v>
      </c>
      <c r="L346" s="128">
        <v>0</v>
      </c>
      <c r="M346" s="131">
        <f t="shared" ref="M346:M358" si="55">SUM(H346:L346)</f>
        <v>1</v>
      </c>
      <c r="N346" s="128">
        <v>24</v>
      </c>
      <c r="O346" s="128">
        <v>6</v>
      </c>
      <c r="P346" s="129">
        <f t="shared" ref="P346:P358" si="56">SUM(N346:O346)</f>
        <v>30</v>
      </c>
      <c r="Q346" s="133">
        <f t="shared" ref="Q346:Q358" si="57">SUM(G346,M346,P346)</f>
        <v>96</v>
      </c>
    </row>
    <row r="347" spans="1:17" s="88" customFormat="1" ht="20.25" customHeight="1" x14ac:dyDescent="0.25">
      <c r="A347" s="163">
        <v>3</v>
      </c>
      <c r="B347" s="172" t="s">
        <v>172</v>
      </c>
      <c r="C347" s="170">
        <v>150</v>
      </c>
      <c r="D347" s="128">
        <v>0</v>
      </c>
      <c r="E347" s="128">
        <v>0</v>
      </c>
      <c r="F347" s="128">
        <v>0</v>
      </c>
      <c r="G347" s="129">
        <f t="shared" si="54"/>
        <v>150</v>
      </c>
      <c r="H347" s="128">
        <v>0</v>
      </c>
      <c r="I347" s="128">
        <v>1</v>
      </c>
      <c r="J347" s="128">
        <v>0</v>
      </c>
      <c r="K347" s="128">
        <v>0</v>
      </c>
      <c r="L347" s="128">
        <v>0</v>
      </c>
      <c r="M347" s="131">
        <f t="shared" si="55"/>
        <v>1</v>
      </c>
      <c r="N347" s="128">
        <v>63</v>
      </c>
      <c r="O347" s="128">
        <v>15</v>
      </c>
      <c r="P347" s="129">
        <f t="shared" si="56"/>
        <v>78</v>
      </c>
      <c r="Q347" s="133">
        <f t="shared" si="57"/>
        <v>229</v>
      </c>
    </row>
    <row r="348" spans="1:17" s="88" customFormat="1" ht="20.25" customHeight="1" x14ac:dyDescent="0.25">
      <c r="A348" s="163">
        <v>4</v>
      </c>
      <c r="B348" s="172" t="s">
        <v>34</v>
      </c>
      <c r="C348" s="170">
        <v>118</v>
      </c>
      <c r="D348" s="128">
        <v>0</v>
      </c>
      <c r="E348" s="128">
        <v>0</v>
      </c>
      <c r="F348" s="128">
        <v>0</v>
      </c>
      <c r="G348" s="129">
        <f t="shared" si="54"/>
        <v>118</v>
      </c>
      <c r="H348" s="128">
        <v>0</v>
      </c>
      <c r="I348" s="128">
        <v>0</v>
      </c>
      <c r="J348" s="128">
        <v>0</v>
      </c>
      <c r="K348" s="128">
        <v>0</v>
      </c>
      <c r="L348" s="128">
        <v>0</v>
      </c>
      <c r="M348" s="131">
        <f t="shared" si="55"/>
        <v>0</v>
      </c>
      <c r="N348" s="128">
        <v>62</v>
      </c>
      <c r="O348" s="128">
        <v>11</v>
      </c>
      <c r="P348" s="129">
        <f t="shared" si="56"/>
        <v>73</v>
      </c>
      <c r="Q348" s="133">
        <f t="shared" si="57"/>
        <v>191</v>
      </c>
    </row>
    <row r="349" spans="1:17" s="88" customFormat="1" ht="20.25" customHeight="1" x14ac:dyDescent="0.25">
      <c r="A349" s="163">
        <v>5</v>
      </c>
      <c r="B349" s="172" t="s">
        <v>173</v>
      </c>
      <c r="C349" s="170">
        <v>91</v>
      </c>
      <c r="D349" s="128">
        <v>0</v>
      </c>
      <c r="E349" s="128">
        <v>0</v>
      </c>
      <c r="F349" s="128">
        <v>0</v>
      </c>
      <c r="G349" s="129">
        <f t="shared" si="54"/>
        <v>91</v>
      </c>
      <c r="H349" s="128">
        <v>0</v>
      </c>
      <c r="I349" s="128">
        <v>0</v>
      </c>
      <c r="J349" s="128">
        <v>0</v>
      </c>
      <c r="K349" s="128">
        <v>0</v>
      </c>
      <c r="L349" s="128">
        <v>0</v>
      </c>
      <c r="M349" s="131">
        <f t="shared" si="55"/>
        <v>0</v>
      </c>
      <c r="N349" s="128">
        <v>36</v>
      </c>
      <c r="O349" s="128">
        <v>16</v>
      </c>
      <c r="P349" s="129">
        <f t="shared" si="56"/>
        <v>52</v>
      </c>
      <c r="Q349" s="133">
        <f t="shared" si="57"/>
        <v>143</v>
      </c>
    </row>
    <row r="350" spans="1:17" s="88" customFormat="1" ht="20.25" customHeight="1" x14ac:dyDescent="0.25">
      <c r="A350" s="163">
        <v>6</v>
      </c>
      <c r="B350" s="172" t="s">
        <v>174</v>
      </c>
      <c r="C350" s="170">
        <v>79</v>
      </c>
      <c r="D350" s="128">
        <v>0</v>
      </c>
      <c r="E350" s="128">
        <v>0</v>
      </c>
      <c r="F350" s="128">
        <v>0</v>
      </c>
      <c r="G350" s="129">
        <f t="shared" si="54"/>
        <v>79</v>
      </c>
      <c r="H350" s="128">
        <v>0</v>
      </c>
      <c r="I350" s="128">
        <v>0</v>
      </c>
      <c r="J350" s="128">
        <v>0</v>
      </c>
      <c r="K350" s="128">
        <v>0</v>
      </c>
      <c r="L350" s="128">
        <v>0</v>
      </c>
      <c r="M350" s="131">
        <f t="shared" si="55"/>
        <v>0</v>
      </c>
      <c r="N350" s="128">
        <f>25+2</f>
        <v>27</v>
      </c>
      <c r="O350" s="128">
        <v>9</v>
      </c>
      <c r="P350" s="129">
        <f t="shared" si="56"/>
        <v>36</v>
      </c>
      <c r="Q350" s="133">
        <f t="shared" si="57"/>
        <v>115</v>
      </c>
    </row>
    <row r="351" spans="1:17" s="88" customFormat="1" ht="20.25" customHeight="1" x14ac:dyDescent="0.25">
      <c r="A351" s="163">
        <v>7</v>
      </c>
      <c r="B351" s="172" t="s">
        <v>175</v>
      </c>
      <c r="C351" s="170">
        <v>83</v>
      </c>
      <c r="D351" s="128">
        <v>0</v>
      </c>
      <c r="E351" s="128">
        <v>0</v>
      </c>
      <c r="F351" s="128">
        <v>0</v>
      </c>
      <c r="G351" s="129">
        <f t="shared" si="54"/>
        <v>83</v>
      </c>
      <c r="H351" s="128">
        <v>0</v>
      </c>
      <c r="I351" s="128">
        <v>0</v>
      </c>
      <c r="J351" s="128">
        <v>0</v>
      </c>
      <c r="K351" s="128">
        <v>0</v>
      </c>
      <c r="L351" s="128">
        <v>0</v>
      </c>
      <c r="M351" s="131">
        <f t="shared" si="55"/>
        <v>0</v>
      </c>
      <c r="N351" s="128">
        <f>32+2</f>
        <v>34</v>
      </c>
      <c r="O351" s="128">
        <v>7</v>
      </c>
      <c r="P351" s="129">
        <f t="shared" si="56"/>
        <v>41</v>
      </c>
      <c r="Q351" s="133">
        <f t="shared" si="57"/>
        <v>124</v>
      </c>
    </row>
    <row r="352" spans="1:17" s="88" customFormat="1" ht="20.25" customHeight="1" x14ac:dyDescent="0.25">
      <c r="A352" s="163">
        <v>8</v>
      </c>
      <c r="B352" s="172" t="s">
        <v>176</v>
      </c>
      <c r="C352" s="170">
        <v>48</v>
      </c>
      <c r="D352" s="128">
        <v>0</v>
      </c>
      <c r="E352" s="128">
        <v>0</v>
      </c>
      <c r="F352" s="128">
        <v>0</v>
      </c>
      <c r="G352" s="129">
        <f t="shared" si="54"/>
        <v>48</v>
      </c>
      <c r="H352" s="128">
        <v>0</v>
      </c>
      <c r="I352" s="128">
        <v>0</v>
      </c>
      <c r="J352" s="128">
        <v>0</v>
      </c>
      <c r="K352" s="128">
        <v>0</v>
      </c>
      <c r="L352" s="128">
        <v>0</v>
      </c>
      <c r="M352" s="131">
        <f t="shared" si="55"/>
        <v>0</v>
      </c>
      <c r="N352" s="128">
        <f>56+8</f>
        <v>64</v>
      </c>
      <c r="O352" s="128">
        <v>16</v>
      </c>
      <c r="P352" s="129">
        <f t="shared" si="56"/>
        <v>80</v>
      </c>
      <c r="Q352" s="133">
        <f t="shared" si="57"/>
        <v>128</v>
      </c>
    </row>
    <row r="353" spans="1:17" s="88" customFormat="1" ht="20.25" customHeight="1" x14ac:dyDescent="0.25">
      <c r="A353" s="163">
        <v>9</v>
      </c>
      <c r="B353" s="172" t="s">
        <v>177</v>
      </c>
      <c r="C353" s="170">
        <v>67</v>
      </c>
      <c r="D353" s="128">
        <v>0</v>
      </c>
      <c r="E353" s="128">
        <v>0</v>
      </c>
      <c r="F353" s="128">
        <v>0</v>
      </c>
      <c r="G353" s="129">
        <f t="shared" si="54"/>
        <v>67</v>
      </c>
      <c r="H353" s="128">
        <v>0</v>
      </c>
      <c r="I353" s="128">
        <v>0</v>
      </c>
      <c r="J353" s="128">
        <v>0</v>
      </c>
      <c r="K353" s="128">
        <v>0</v>
      </c>
      <c r="L353" s="128">
        <v>0</v>
      </c>
      <c r="M353" s="131">
        <f t="shared" si="55"/>
        <v>0</v>
      </c>
      <c r="N353" s="128">
        <v>18</v>
      </c>
      <c r="O353" s="128">
        <v>6</v>
      </c>
      <c r="P353" s="129">
        <f t="shared" si="56"/>
        <v>24</v>
      </c>
      <c r="Q353" s="133">
        <f t="shared" si="57"/>
        <v>91</v>
      </c>
    </row>
    <row r="354" spans="1:17" s="88" customFormat="1" ht="20.25" customHeight="1" x14ac:dyDescent="0.25">
      <c r="A354" s="163">
        <v>10</v>
      </c>
      <c r="B354" s="172" t="s">
        <v>178</v>
      </c>
      <c r="C354" s="170">
        <f>63-5</f>
        <v>58</v>
      </c>
      <c r="D354" s="128">
        <v>0</v>
      </c>
      <c r="E354" s="128">
        <v>0</v>
      </c>
      <c r="F354" s="128">
        <v>0</v>
      </c>
      <c r="G354" s="129">
        <f t="shared" si="54"/>
        <v>58</v>
      </c>
      <c r="H354" s="128">
        <v>0</v>
      </c>
      <c r="I354" s="128">
        <v>0</v>
      </c>
      <c r="J354" s="128">
        <v>0</v>
      </c>
      <c r="K354" s="128">
        <v>0</v>
      </c>
      <c r="L354" s="128">
        <v>0</v>
      </c>
      <c r="M354" s="131">
        <f t="shared" si="55"/>
        <v>0</v>
      </c>
      <c r="N354" s="128">
        <f>21+5+5</f>
        <v>31</v>
      </c>
      <c r="O354" s="128">
        <v>13</v>
      </c>
      <c r="P354" s="129">
        <f t="shared" si="56"/>
        <v>44</v>
      </c>
      <c r="Q354" s="133">
        <f t="shared" si="57"/>
        <v>102</v>
      </c>
    </row>
    <row r="355" spans="1:17" s="88" customFormat="1" ht="20.25" customHeight="1" x14ac:dyDescent="0.25">
      <c r="A355" s="163">
        <v>11</v>
      </c>
      <c r="B355" s="172" t="s">
        <v>179</v>
      </c>
      <c r="C355" s="170">
        <v>54</v>
      </c>
      <c r="D355" s="128">
        <v>0</v>
      </c>
      <c r="E355" s="128">
        <v>0</v>
      </c>
      <c r="F355" s="128">
        <v>0</v>
      </c>
      <c r="G355" s="129">
        <f t="shared" si="54"/>
        <v>54</v>
      </c>
      <c r="H355" s="128">
        <v>0</v>
      </c>
      <c r="I355" s="128">
        <v>0</v>
      </c>
      <c r="J355" s="128">
        <v>0</v>
      </c>
      <c r="K355" s="128">
        <v>0</v>
      </c>
      <c r="L355" s="128">
        <v>0</v>
      </c>
      <c r="M355" s="131">
        <f t="shared" si="55"/>
        <v>0</v>
      </c>
      <c r="N355" s="128">
        <v>40</v>
      </c>
      <c r="O355" s="128">
        <v>2</v>
      </c>
      <c r="P355" s="129">
        <f t="shared" si="56"/>
        <v>42</v>
      </c>
      <c r="Q355" s="133">
        <f t="shared" si="57"/>
        <v>96</v>
      </c>
    </row>
    <row r="356" spans="1:17" s="88" customFormat="1" ht="20.25" customHeight="1" x14ac:dyDescent="0.25">
      <c r="A356" s="163">
        <v>12</v>
      </c>
      <c r="B356" s="172" t="s">
        <v>180</v>
      </c>
      <c r="C356" s="170">
        <v>79</v>
      </c>
      <c r="D356" s="128">
        <v>0</v>
      </c>
      <c r="E356" s="128">
        <v>0</v>
      </c>
      <c r="F356" s="128">
        <v>0</v>
      </c>
      <c r="G356" s="129">
        <f>SUM(C356:F356)</f>
        <v>79</v>
      </c>
      <c r="H356" s="128">
        <v>0</v>
      </c>
      <c r="I356" s="128">
        <v>0</v>
      </c>
      <c r="J356" s="128">
        <v>0</v>
      </c>
      <c r="K356" s="128">
        <v>0</v>
      </c>
      <c r="L356" s="128">
        <v>0</v>
      </c>
      <c r="M356" s="131">
        <f t="shared" si="55"/>
        <v>0</v>
      </c>
      <c r="N356" s="128">
        <v>44</v>
      </c>
      <c r="O356" s="128">
        <v>3</v>
      </c>
      <c r="P356" s="129">
        <f t="shared" si="56"/>
        <v>47</v>
      </c>
      <c r="Q356" s="133">
        <f t="shared" si="57"/>
        <v>126</v>
      </c>
    </row>
    <row r="357" spans="1:17" s="88" customFormat="1" ht="20.25" customHeight="1" x14ac:dyDescent="0.25">
      <c r="A357" s="163">
        <v>13</v>
      </c>
      <c r="B357" s="172" t="s">
        <v>181</v>
      </c>
      <c r="C357" s="170">
        <v>137</v>
      </c>
      <c r="D357" s="128">
        <v>0</v>
      </c>
      <c r="E357" s="128">
        <v>0</v>
      </c>
      <c r="F357" s="128">
        <v>0</v>
      </c>
      <c r="G357" s="129">
        <f>SUM(C357:F357)</f>
        <v>137</v>
      </c>
      <c r="H357" s="128">
        <v>0</v>
      </c>
      <c r="I357" s="128">
        <v>1</v>
      </c>
      <c r="J357" s="128">
        <v>0</v>
      </c>
      <c r="K357" s="128">
        <v>0</v>
      </c>
      <c r="L357" s="128">
        <v>0</v>
      </c>
      <c r="M357" s="131">
        <f t="shared" si="55"/>
        <v>1</v>
      </c>
      <c r="N357" s="128">
        <v>94</v>
      </c>
      <c r="O357" s="128">
        <v>17</v>
      </c>
      <c r="P357" s="129">
        <f t="shared" si="56"/>
        <v>111</v>
      </c>
      <c r="Q357" s="133">
        <f t="shared" si="57"/>
        <v>249</v>
      </c>
    </row>
    <row r="358" spans="1:17" s="88" customFormat="1" ht="20.25" customHeight="1" thickBot="1" x14ac:dyDescent="0.3">
      <c r="A358" s="163">
        <v>14</v>
      </c>
      <c r="B358" s="174" t="s">
        <v>182</v>
      </c>
      <c r="C358" s="170">
        <v>80</v>
      </c>
      <c r="D358" s="128">
        <v>0</v>
      </c>
      <c r="E358" s="128">
        <v>0</v>
      </c>
      <c r="F358" s="128">
        <v>0</v>
      </c>
      <c r="G358" s="129">
        <f t="shared" si="54"/>
        <v>80</v>
      </c>
      <c r="H358" s="128">
        <v>0</v>
      </c>
      <c r="I358" s="128">
        <v>0</v>
      </c>
      <c r="J358" s="128">
        <v>0</v>
      </c>
      <c r="K358" s="128">
        <v>0</v>
      </c>
      <c r="L358" s="128">
        <v>0</v>
      </c>
      <c r="M358" s="131">
        <f t="shared" si="55"/>
        <v>0</v>
      </c>
      <c r="N358" s="128">
        <v>77</v>
      </c>
      <c r="O358" s="128">
        <v>4</v>
      </c>
      <c r="P358" s="129">
        <f t="shared" si="56"/>
        <v>81</v>
      </c>
      <c r="Q358" s="133">
        <f t="shared" si="57"/>
        <v>161</v>
      </c>
    </row>
    <row r="359" spans="1:17" s="119" customFormat="1" ht="20.25" customHeight="1" thickTop="1" thickBot="1" x14ac:dyDescent="0.3">
      <c r="A359" s="94"/>
      <c r="B359" s="95" t="s">
        <v>7</v>
      </c>
      <c r="C359" s="138">
        <f t="shared" ref="C359:Q359" si="58">SUM(C345:C358)</f>
        <v>1159</v>
      </c>
      <c r="D359" s="105">
        <f t="shared" si="58"/>
        <v>0</v>
      </c>
      <c r="E359" s="105">
        <f t="shared" si="58"/>
        <v>0</v>
      </c>
      <c r="F359" s="105">
        <f t="shared" si="58"/>
        <v>0</v>
      </c>
      <c r="G359" s="139">
        <f t="shared" si="58"/>
        <v>1159</v>
      </c>
      <c r="H359" s="138">
        <f t="shared" si="58"/>
        <v>0</v>
      </c>
      <c r="I359" s="105">
        <f t="shared" si="58"/>
        <v>4</v>
      </c>
      <c r="J359" s="105">
        <f t="shared" si="58"/>
        <v>0</v>
      </c>
      <c r="K359" s="105">
        <f t="shared" si="58"/>
        <v>0</v>
      </c>
      <c r="L359" s="105">
        <f t="shared" si="58"/>
        <v>0</v>
      </c>
      <c r="M359" s="145">
        <f t="shared" si="58"/>
        <v>4</v>
      </c>
      <c r="N359" s="146">
        <f t="shared" si="58"/>
        <v>657</v>
      </c>
      <c r="O359" s="105">
        <f t="shared" si="58"/>
        <v>127</v>
      </c>
      <c r="P359" s="139">
        <f t="shared" si="58"/>
        <v>784</v>
      </c>
      <c r="Q359" s="147">
        <f t="shared" si="58"/>
        <v>1947</v>
      </c>
    </row>
    <row r="360" spans="1:17" s="88" customFormat="1" ht="15" customHeight="1" thickTop="1" x14ac:dyDescent="0.25">
      <c r="A360" s="123"/>
    </row>
    <row r="361" spans="1:17" s="88" customFormat="1" ht="15" customHeight="1" x14ac:dyDescent="0.25">
      <c r="A361" s="123"/>
      <c r="N361" s="123"/>
      <c r="Q361" s="122"/>
    </row>
    <row r="362" spans="1:17" s="88" customFormat="1" ht="15" customHeight="1" x14ac:dyDescent="0.25">
      <c r="A362" s="123"/>
      <c r="N362" s="123"/>
    </row>
    <row r="363" spans="1:17" s="88" customFormat="1" ht="15" customHeight="1" x14ac:dyDescent="0.25">
      <c r="A363" s="123"/>
      <c r="N363" s="123"/>
    </row>
    <row r="364" spans="1:17" s="88" customFormat="1" ht="15" customHeight="1" x14ac:dyDescent="0.25">
      <c r="A364" s="123"/>
      <c r="N364" s="123"/>
    </row>
    <row r="365" spans="1:17" s="88" customFormat="1" ht="15" customHeight="1" x14ac:dyDescent="0.25">
      <c r="A365" s="123"/>
      <c r="N365" s="123"/>
    </row>
    <row r="366" spans="1:17" s="88" customFormat="1" ht="15" customHeight="1" x14ac:dyDescent="0.25">
      <c r="A366" s="123"/>
      <c r="M366" s="125"/>
      <c r="N366" s="126"/>
    </row>
    <row r="367" spans="1:17" ht="16.5" customHeight="1" x14ac:dyDescent="0.25">
      <c r="A367" s="190" t="s">
        <v>0</v>
      </c>
      <c r="B367" s="190"/>
      <c r="C367" s="190"/>
      <c r="D367" s="190"/>
      <c r="E367" s="190"/>
      <c r="F367" s="190"/>
      <c r="G367" s="190"/>
      <c r="H367" s="190"/>
      <c r="I367" s="190"/>
      <c r="J367" s="190"/>
      <c r="K367" s="190"/>
      <c r="L367" s="190"/>
      <c r="M367" s="190"/>
      <c r="N367" s="190"/>
      <c r="O367" s="190"/>
      <c r="P367" s="190"/>
      <c r="Q367" s="190"/>
    </row>
    <row r="368" spans="1:17" ht="16.5" customHeight="1" x14ac:dyDescent="0.25">
      <c r="A368" s="190" t="str">
        <f>"KECAMATAN "&amp;$A$3</f>
        <v>KECAMATAN TAHUN 2023</v>
      </c>
      <c r="B368" s="190"/>
      <c r="C368" s="190"/>
      <c r="D368" s="190"/>
      <c r="E368" s="190"/>
      <c r="F368" s="190"/>
      <c r="G368" s="190"/>
      <c r="H368" s="190"/>
      <c r="I368" s="190"/>
      <c r="J368" s="190"/>
      <c r="K368" s="190"/>
      <c r="L368" s="190"/>
      <c r="M368" s="190"/>
      <c r="N368" s="190"/>
      <c r="O368" s="190"/>
      <c r="P368" s="190"/>
      <c r="Q368" s="190"/>
    </row>
    <row r="369" spans="1:17" ht="16.5" customHeight="1" x14ac:dyDescent="0.25">
      <c r="A369" s="202" t="s">
        <v>183</v>
      </c>
      <c r="B369" s="202"/>
      <c r="C369" s="202"/>
      <c r="D369" s="202"/>
      <c r="E369" s="202"/>
      <c r="F369" s="202"/>
      <c r="G369" s="202"/>
      <c r="H369" s="202"/>
      <c r="I369" s="202"/>
      <c r="J369" s="202"/>
      <c r="K369" s="202"/>
      <c r="L369" s="202"/>
      <c r="M369" s="202"/>
      <c r="N369" s="202"/>
      <c r="O369" s="202"/>
      <c r="P369" s="202"/>
      <c r="Q369" s="202"/>
    </row>
    <row r="370" spans="1:17" ht="9.75" customHeight="1" thickBot="1" x14ac:dyDescent="0.3"/>
    <row r="371" spans="1:17" s="164" customFormat="1" ht="19.5" customHeight="1" thickTop="1" thickBot="1" x14ac:dyDescent="0.3">
      <c r="A371" s="181" t="s">
        <v>2</v>
      </c>
      <c r="B371" s="193" t="s">
        <v>18</v>
      </c>
      <c r="C371" s="194" t="s">
        <v>8</v>
      </c>
      <c r="D371" s="195"/>
      <c r="E371" s="195"/>
      <c r="F371" s="195"/>
      <c r="G371" s="195"/>
      <c r="H371" s="195"/>
      <c r="I371" s="195"/>
      <c r="J371" s="195"/>
      <c r="K371" s="195"/>
      <c r="L371" s="195"/>
      <c r="M371" s="196"/>
      <c r="N371" s="197" t="s">
        <v>16</v>
      </c>
      <c r="O371" s="182"/>
      <c r="P371" s="193"/>
      <c r="Q371" s="198" t="s">
        <v>20</v>
      </c>
    </row>
    <row r="372" spans="1:17" s="164" customFormat="1" ht="15.75" customHeight="1" thickTop="1" x14ac:dyDescent="0.25">
      <c r="A372" s="191"/>
      <c r="B372" s="188"/>
      <c r="C372" s="181" t="s">
        <v>3</v>
      </c>
      <c r="D372" s="182"/>
      <c r="E372" s="182"/>
      <c r="F372" s="182"/>
      <c r="G372" s="183"/>
      <c r="H372" s="181" t="s">
        <v>9</v>
      </c>
      <c r="I372" s="182"/>
      <c r="J372" s="182"/>
      <c r="K372" s="182"/>
      <c r="L372" s="182"/>
      <c r="M372" s="183"/>
      <c r="N372" s="184" t="s">
        <v>17</v>
      </c>
      <c r="O372" s="186" t="s">
        <v>15</v>
      </c>
      <c r="P372" s="188" t="s">
        <v>7</v>
      </c>
      <c r="Q372" s="199"/>
    </row>
    <row r="373" spans="1:17" s="164" customFormat="1" ht="63.75" thickBot="1" x14ac:dyDescent="0.3">
      <c r="A373" s="192"/>
      <c r="B373" s="189"/>
      <c r="C373" s="179" t="s">
        <v>4</v>
      </c>
      <c r="D373" s="177" t="s">
        <v>5</v>
      </c>
      <c r="E373" s="177" t="s">
        <v>19</v>
      </c>
      <c r="F373" s="177" t="s">
        <v>6</v>
      </c>
      <c r="G373" s="180" t="s">
        <v>7</v>
      </c>
      <c r="H373" s="179" t="s">
        <v>10</v>
      </c>
      <c r="I373" s="177" t="s">
        <v>11</v>
      </c>
      <c r="J373" s="177" t="s">
        <v>12</v>
      </c>
      <c r="K373" s="177" t="s">
        <v>14</v>
      </c>
      <c r="L373" s="177" t="s">
        <v>13</v>
      </c>
      <c r="M373" s="180" t="s">
        <v>7</v>
      </c>
      <c r="N373" s="185"/>
      <c r="O373" s="187"/>
      <c r="P373" s="189"/>
      <c r="Q373" s="200"/>
    </row>
    <row r="374" spans="1:17" s="118" customFormat="1" ht="17.25" thickTop="1" thickBot="1" x14ac:dyDescent="0.3">
      <c r="A374" s="112">
        <v>1</v>
      </c>
      <c r="B374" s="113">
        <v>2</v>
      </c>
      <c r="C374" s="112">
        <v>3</v>
      </c>
      <c r="D374" s="114">
        <v>4</v>
      </c>
      <c r="E374" s="114">
        <v>5</v>
      </c>
      <c r="F374" s="114">
        <v>6</v>
      </c>
      <c r="G374" s="115">
        <v>7</v>
      </c>
      <c r="H374" s="112">
        <v>8</v>
      </c>
      <c r="I374" s="114">
        <v>9</v>
      </c>
      <c r="J374" s="114">
        <v>10</v>
      </c>
      <c r="K374" s="114">
        <v>11</v>
      </c>
      <c r="L374" s="114">
        <v>12</v>
      </c>
      <c r="M374" s="115">
        <v>13</v>
      </c>
      <c r="N374" s="116">
        <v>14</v>
      </c>
      <c r="O374" s="114">
        <v>15</v>
      </c>
      <c r="P374" s="113">
        <v>16</v>
      </c>
      <c r="Q374" s="117">
        <v>17</v>
      </c>
    </row>
    <row r="375" spans="1:17" s="88" customFormat="1" ht="20.25" customHeight="1" thickTop="1" x14ac:dyDescent="0.25">
      <c r="A375" s="162">
        <v>1</v>
      </c>
      <c r="B375" s="171" t="s">
        <v>184</v>
      </c>
      <c r="C375" s="170">
        <v>114</v>
      </c>
      <c r="D375" s="128">
        <v>0</v>
      </c>
      <c r="E375" s="128">
        <v>0</v>
      </c>
      <c r="F375" s="128">
        <v>0</v>
      </c>
      <c r="G375" s="134">
        <f>SUM(C375:F375)</f>
        <v>114</v>
      </c>
      <c r="H375" s="128">
        <v>0</v>
      </c>
      <c r="I375" s="130">
        <v>0</v>
      </c>
      <c r="J375" s="128">
        <v>0</v>
      </c>
      <c r="K375" s="128">
        <v>0</v>
      </c>
      <c r="L375" s="128">
        <v>0</v>
      </c>
      <c r="M375" s="135">
        <f>SUM(H375:L375)</f>
        <v>0</v>
      </c>
      <c r="N375" s="128">
        <v>52</v>
      </c>
      <c r="O375" s="128">
        <v>2</v>
      </c>
      <c r="P375" s="134">
        <f>SUM(N375:O375)</f>
        <v>54</v>
      </c>
      <c r="Q375" s="137">
        <f>SUM(G375,M375,P375)</f>
        <v>168</v>
      </c>
    </row>
    <row r="376" spans="1:17" s="88" customFormat="1" ht="20.25" customHeight="1" x14ac:dyDescent="0.25">
      <c r="A376" s="163">
        <v>2</v>
      </c>
      <c r="B376" s="172" t="s">
        <v>185</v>
      </c>
      <c r="C376" s="170">
        <v>58</v>
      </c>
      <c r="D376" s="128">
        <v>0</v>
      </c>
      <c r="E376" s="128">
        <v>0</v>
      </c>
      <c r="F376" s="128">
        <v>0</v>
      </c>
      <c r="G376" s="129">
        <f t="shared" ref="G376:G386" si="59">SUM(C376:F376)</f>
        <v>58</v>
      </c>
      <c r="H376" s="128">
        <v>0</v>
      </c>
      <c r="I376" s="130">
        <v>0.4</v>
      </c>
      <c r="J376" s="128">
        <v>0</v>
      </c>
      <c r="K376" s="128">
        <v>0</v>
      </c>
      <c r="L376" s="128">
        <v>0</v>
      </c>
      <c r="M376" s="157">
        <f t="shared" ref="M376:M386" si="60">SUM(H376:L376)</f>
        <v>0.4</v>
      </c>
      <c r="N376" s="128">
        <v>123</v>
      </c>
      <c r="O376" s="128">
        <v>4</v>
      </c>
      <c r="P376" s="129">
        <f t="shared" ref="P376:P386" si="61">SUM(N376:O376)</f>
        <v>127</v>
      </c>
      <c r="Q376" s="133">
        <f t="shared" ref="Q376:Q386" si="62">SUM(G376,M376,P376)</f>
        <v>185.4</v>
      </c>
    </row>
    <row r="377" spans="1:17" s="88" customFormat="1" ht="20.25" customHeight="1" x14ac:dyDescent="0.25">
      <c r="A377" s="163">
        <v>3</v>
      </c>
      <c r="B377" s="172" t="s">
        <v>186</v>
      </c>
      <c r="C377" s="170">
        <v>9</v>
      </c>
      <c r="D377" s="128">
        <v>0</v>
      </c>
      <c r="E377" s="128">
        <v>0</v>
      </c>
      <c r="F377" s="128">
        <v>0</v>
      </c>
      <c r="G377" s="129">
        <f t="shared" si="59"/>
        <v>9</v>
      </c>
      <c r="H377" s="128">
        <v>0</v>
      </c>
      <c r="I377" s="130">
        <v>0.7</v>
      </c>
      <c r="J377" s="128">
        <v>0</v>
      </c>
      <c r="K377" s="128">
        <v>0</v>
      </c>
      <c r="L377" s="128">
        <v>0</v>
      </c>
      <c r="M377" s="157">
        <f t="shared" si="60"/>
        <v>0.7</v>
      </c>
      <c r="N377" s="128">
        <v>158</v>
      </c>
      <c r="O377" s="128">
        <v>44</v>
      </c>
      <c r="P377" s="129">
        <f t="shared" si="61"/>
        <v>202</v>
      </c>
      <c r="Q377" s="133">
        <f t="shared" si="62"/>
        <v>211.7</v>
      </c>
    </row>
    <row r="378" spans="1:17" s="88" customFormat="1" ht="20.25" customHeight="1" x14ac:dyDescent="0.25">
      <c r="A378" s="163">
        <v>4</v>
      </c>
      <c r="B378" s="172" t="s">
        <v>187</v>
      </c>
      <c r="C378" s="170">
        <v>28</v>
      </c>
      <c r="D378" s="128">
        <v>0</v>
      </c>
      <c r="E378" s="128">
        <v>0</v>
      </c>
      <c r="F378" s="128">
        <v>0</v>
      </c>
      <c r="G378" s="129">
        <f t="shared" si="59"/>
        <v>28</v>
      </c>
      <c r="H378" s="128">
        <v>0</v>
      </c>
      <c r="I378" s="130">
        <v>0.5</v>
      </c>
      <c r="J378" s="128">
        <v>0</v>
      </c>
      <c r="K378" s="128">
        <v>0</v>
      </c>
      <c r="L378" s="128">
        <v>0</v>
      </c>
      <c r="M378" s="157">
        <f t="shared" si="60"/>
        <v>0.5</v>
      </c>
      <c r="N378" s="128">
        <v>102</v>
      </c>
      <c r="O378" s="128">
        <v>1</v>
      </c>
      <c r="P378" s="129">
        <f t="shared" si="61"/>
        <v>103</v>
      </c>
      <c r="Q378" s="133">
        <f t="shared" si="62"/>
        <v>131.5</v>
      </c>
    </row>
    <row r="379" spans="1:17" s="88" customFormat="1" ht="20.25" customHeight="1" x14ac:dyDescent="0.25">
      <c r="A379" s="163">
        <v>5</v>
      </c>
      <c r="B379" s="172" t="s">
        <v>188</v>
      </c>
      <c r="C379" s="170">
        <v>0</v>
      </c>
      <c r="D379" s="128">
        <v>0</v>
      </c>
      <c r="E379" s="128">
        <v>0</v>
      </c>
      <c r="F379" s="128">
        <v>0</v>
      </c>
      <c r="G379" s="129">
        <f t="shared" si="59"/>
        <v>0</v>
      </c>
      <c r="H379" s="128">
        <v>0</v>
      </c>
      <c r="I379" s="130">
        <v>0.1</v>
      </c>
      <c r="J379" s="128">
        <v>0</v>
      </c>
      <c r="K379" s="128">
        <v>0</v>
      </c>
      <c r="L379" s="128">
        <v>0</v>
      </c>
      <c r="M379" s="157">
        <f t="shared" si="60"/>
        <v>0.1</v>
      </c>
      <c r="N379" s="128">
        <v>105</v>
      </c>
      <c r="O379" s="128">
        <v>16</v>
      </c>
      <c r="P379" s="129">
        <f t="shared" si="61"/>
        <v>121</v>
      </c>
      <c r="Q379" s="133">
        <f t="shared" si="62"/>
        <v>121.1</v>
      </c>
    </row>
    <row r="380" spans="1:17" s="88" customFormat="1" ht="20.25" customHeight="1" x14ac:dyDescent="0.25">
      <c r="A380" s="163">
        <v>6</v>
      </c>
      <c r="B380" s="172" t="s">
        <v>183</v>
      </c>
      <c r="C380" s="170">
        <v>0</v>
      </c>
      <c r="D380" s="128">
        <v>0</v>
      </c>
      <c r="E380" s="128">
        <v>0</v>
      </c>
      <c r="F380" s="128">
        <v>0</v>
      </c>
      <c r="G380" s="129">
        <f t="shared" si="59"/>
        <v>0</v>
      </c>
      <c r="H380" s="128">
        <v>0</v>
      </c>
      <c r="I380" s="130">
        <v>0</v>
      </c>
      <c r="J380" s="128">
        <v>0</v>
      </c>
      <c r="K380" s="128">
        <v>0</v>
      </c>
      <c r="L380" s="128">
        <v>0</v>
      </c>
      <c r="M380" s="157">
        <f t="shared" si="60"/>
        <v>0</v>
      </c>
      <c r="N380" s="128">
        <v>130</v>
      </c>
      <c r="O380" s="128">
        <v>8</v>
      </c>
      <c r="P380" s="129">
        <f t="shared" si="61"/>
        <v>138</v>
      </c>
      <c r="Q380" s="133">
        <f t="shared" si="62"/>
        <v>138</v>
      </c>
    </row>
    <row r="381" spans="1:17" s="88" customFormat="1" ht="20.25" customHeight="1" x14ac:dyDescent="0.25">
      <c r="A381" s="163">
        <v>7</v>
      </c>
      <c r="B381" s="172" t="s">
        <v>189</v>
      </c>
      <c r="C381" s="170">
        <v>60</v>
      </c>
      <c r="D381" s="128">
        <v>0</v>
      </c>
      <c r="E381" s="128">
        <v>0</v>
      </c>
      <c r="F381" s="128">
        <v>0</v>
      </c>
      <c r="G381" s="129">
        <f t="shared" si="59"/>
        <v>60</v>
      </c>
      <c r="H381" s="128">
        <v>0</v>
      </c>
      <c r="I381" s="130">
        <v>0.2</v>
      </c>
      <c r="J381" s="128">
        <v>0</v>
      </c>
      <c r="K381" s="128">
        <v>0</v>
      </c>
      <c r="L381" s="128">
        <v>0</v>
      </c>
      <c r="M381" s="157">
        <f t="shared" si="60"/>
        <v>0.2</v>
      </c>
      <c r="N381" s="128">
        <v>157</v>
      </c>
      <c r="O381" s="128">
        <v>11</v>
      </c>
      <c r="P381" s="129">
        <f t="shared" si="61"/>
        <v>168</v>
      </c>
      <c r="Q381" s="133">
        <f t="shared" si="62"/>
        <v>228.2</v>
      </c>
    </row>
    <row r="382" spans="1:17" s="88" customFormat="1" ht="20.25" customHeight="1" x14ac:dyDescent="0.25">
      <c r="A382" s="163">
        <v>8</v>
      </c>
      <c r="B382" s="172" t="s">
        <v>190</v>
      </c>
      <c r="C382" s="170">
        <v>45</v>
      </c>
      <c r="D382" s="128">
        <v>0</v>
      </c>
      <c r="E382" s="128">
        <v>0</v>
      </c>
      <c r="F382" s="128">
        <v>0</v>
      </c>
      <c r="G382" s="129">
        <f t="shared" si="59"/>
        <v>45</v>
      </c>
      <c r="H382" s="128">
        <v>0</v>
      </c>
      <c r="I382" s="130">
        <v>0.2</v>
      </c>
      <c r="J382" s="128">
        <v>0</v>
      </c>
      <c r="K382" s="128">
        <v>0</v>
      </c>
      <c r="L382" s="128">
        <v>0</v>
      </c>
      <c r="M382" s="157">
        <f t="shared" si="60"/>
        <v>0.2</v>
      </c>
      <c r="N382" s="128">
        <v>69</v>
      </c>
      <c r="O382" s="128">
        <v>6</v>
      </c>
      <c r="P382" s="129">
        <f t="shared" si="61"/>
        <v>75</v>
      </c>
      <c r="Q382" s="133">
        <f t="shared" si="62"/>
        <v>120.2</v>
      </c>
    </row>
    <row r="383" spans="1:17" s="88" customFormat="1" ht="20.25" customHeight="1" x14ac:dyDescent="0.25">
      <c r="A383" s="163">
        <v>9</v>
      </c>
      <c r="B383" s="172" t="s">
        <v>191</v>
      </c>
      <c r="C383" s="170">
        <v>35</v>
      </c>
      <c r="D383" s="128">
        <v>0</v>
      </c>
      <c r="E383" s="128">
        <v>0</v>
      </c>
      <c r="F383" s="128">
        <v>0</v>
      </c>
      <c r="G383" s="129">
        <f t="shared" si="59"/>
        <v>35</v>
      </c>
      <c r="H383" s="128">
        <v>0</v>
      </c>
      <c r="I383" s="130">
        <v>0.3</v>
      </c>
      <c r="J383" s="128">
        <v>0</v>
      </c>
      <c r="K383" s="128">
        <v>0</v>
      </c>
      <c r="L383" s="128">
        <v>0</v>
      </c>
      <c r="M383" s="157">
        <f t="shared" si="60"/>
        <v>0.3</v>
      </c>
      <c r="N383" s="128">
        <v>89</v>
      </c>
      <c r="O383" s="128">
        <v>8</v>
      </c>
      <c r="P383" s="129">
        <f t="shared" si="61"/>
        <v>97</v>
      </c>
      <c r="Q383" s="133">
        <f t="shared" si="62"/>
        <v>132.30000000000001</v>
      </c>
    </row>
    <row r="384" spans="1:17" s="88" customFormat="1" ht="20.25" customHeight="1" x14ac:dyDescent="0.25">
      <c r="A384" s="163">
        <v>10</v>
      </c>
      <c r="B384" s="172" t="s">
        <v>192</v>
      </c>
      <c r="C384" s="170">
        <v>40</v>
      </c>
      <c r="D384" s="128">
        <v>0</v>
      </c>
      <c r="E384" s="128">
        <v>0</v>
      </c>
      <c r="F384" s="128">
        <v>0</v>
      </c>
      <c r="G384" s="129">
        <f t="shared" si="59"/>
        <v>40</v>
      </c>
      <c r="H384" s="128">
        <v>0</v>
      </c>
      <c r="I384" s="130">
        <v>0.2</v>
      </c>
      <c r="J384" s="128">
        <v>0</v>
      </c>
      <c r="K384" s="128">
        <v>0</v>
      </c>
      <c r="L384" s="128">
        <v>0</v>
      </c>
      <c r="M384" s="157">
        <f t="shared" si="60"/>
        <v>0.2</v>
      </c>
      <c r="N384" s="128">
        <v>61</v>
      </c>
      <c r="O384" s="128">
        <v>7</v>
      </c>
      <c r="P384" s="129">
        <f t="shared" si="61"/>
        <v>68</v>
      </c>
      <c r="Q384" s="133">
        <f t="shared" si="62"/>
        <v>108.2</v>
      </c>
    </row>
    <row r="385" spans="1:17" s="88" customFormat="1" ht="20.25" customHeight="1" x14ac:dyDescent="0.25">
      <c r="A385" s="163">
        <v>11</v>
      </c>
      <c r="B385" s="172" t="s">
        <v>193</v>
      </c>
      <c r="C385" s="170">
        <v>31</v>
      </c>
      <c r="D385" s="128">
        <v>0</v>
      </c>
      <c r="E385" s="128">
        <v>0</v>
      </c>
      <c r="F385" s="128">
        <v>0</v>
      </c>
      <c r="G385" s="129">
        <f t="shared" si="59"/>
        <v>31</v>
      </c>
      <c r="H385" s="128">
        <v>0</v>
      </c>
      <c r="I385" s="130">
        <v>0.2</v>
      </c>
      <c r="J385" s="128">
        <v>0</v>
      </c>
      <c r="K385" s="128">
        <v>0</v>
      </c>
      <c r="L385" s="128">
        <v>0</v>
      </c>
      <c r="M385" s="157">
        <f t="shared" si="60"/>
        <v>0.2</v>
      </c>
      <c r="N385" s="128">
        <v>102</v>
      </c>
      <c r="O385" s="128">
        <v>10</v>
      </c>
      <c r="P385" s="129">
        <f t="shared" si="61"/>
        <v>112</v>
      </c>
      <c r="Q385" s="133">
        <f t="shared" si="62"/>
        <v>143.19999999999999</v>
      </c>
    </row>
    <row r="386" spans="1:17" s="88" customFormat="1" ht="20.25" customHeight="1" thickBot="1" x14ac:dyDescent="0.3">
      <c r="A386" s="163">
        <v>12</v>
      </c>
      <c r="B386" s="174" t="s">
        <v>194</v>
      </c>
      <c r="C386" s="170">
        <v>19</v>
      </c>
      <c r="D386" s="128">
        <v>0</v>
      </c>
      <c r="E386" s="128">
        <v>0</v>
      </c>
      <c r="F386" s="128">
        <v>0</v>
      </c>
      <c r="G386" s="129">
        <f t="shared" si="59"/>
        <v>19</v>
      </c>
      <c r="H386" s="128">
        <v>0</v>
      </c>
      <c r="I386" s="130">
        <v>0.2</v>
      </c>
      <c r="J386" s="128">
        <v>0</v>
      </c>
      <c r="K386" s="128">
        <v>0</v>
      </c>
      <c r="L386" s="128">
        <v>0</v>
      </c>
      <c r="M386" s="157">
        <f t="shared" si="60"/>
        <v>0.2</v>
      </c>
      <c r="N386" s="128">
        <v>189</v>
      </c>
      <c r="O386" s="128">
        <v>27</v>
      </c>
      <c r="P386" s="129">
        <f t="shared" si="61"/>
        <v>216</v>
      </c>
      <c r="Q386" s="133">
        <f t="shared" si="62"/>
        <v>235.2</v>
      </c>
    </row>
    <row r="387" spans="1:17" s="119" customFormat="1" ht="20.25" customHeight="1" thickTop="1" thickBot="1" x14ac:dyDescent="0.3">
      <c r="A387" s="94"/>
      <c r="B387" s="95" t="s">
        <v>7</v>
      </c>
      <c r="C387" s="138">
        <f t="shared" ref="C387:Q387" si="63">SUM(C375:C386)</f>
        <v>439</v>
      </c>
      <c r="D387" s="105">
        <f t="shared" si="63"/>
        <v>0</v>
      </c>
      <c r="E387" s="105">
        <f t="shared" si="63"/>
        <v>0</v>
      </c>
      <c r="F387" s="105">
        <f t="shared" si="63"/>
        <v>0</v>
      </c>
      <c r="G387" s="139">
        <f t="shared" si="63"/>
        <v>439</v>
      </c>
      <c r="H387" s="138">
        <f t="shared" si="63"/>
        <v>0</v>
      </c>
      <c r="I387" s="105">
        <f t="shared" si="63"/>
        <v>3.0000000000000004</v>
      </c>
      <c r="J387" s="105">
        <f t="shared" si="63"/>
        <v>0</v>
      </c>
      <c r="K387" s="105">
        <f t="shared" si="63"/>
        <v>0</v>
      </c>
      <c r="L387" s="105">
        <f t="shared" si="63"/>
        <v>0</v>
      </c>
      <c r="M387" s="145">
        <f t="shared" si="63"/>
        <v>3.0000000000000004</v>
      </c>
      <c r="N387" s="146">
        <f t="shared" si="63"/>
        <v>1337</v>
      </c>
      <c r="O387" s="105">
        <f t="shared" si="63"/>
        <v>144</v>
      </c>
      <c r="P387" s="139">
        <f t="shared" si="63"/>
        <v>1481</v>
      </c>
      <c r="Q387" s="147">
        <f t="shared" si="63"/>
        <v>1923</v>
      </c>
    </row>
    <row r="388" spans="1:17" s="88" customFormat="1" ht="15" customHeight="1" thickTop="1" x14ac:dyDescent="0.25">
      <c r="A388" s="123"/>
    </row>
    <row r="389" spans="1:17" s="88" customFormat="1" ht="15" customHeight="1" x14ac:dyDescent="0.25">
      <c r="A389" s="123"/>
      <c r="N389" s="123"/>
      <c r="Q389" s="122"/>
    </row>
  </sheetData>
  <mergeCells count="170">
    <mergeCell ref="C372:G372"/>
    <mergeCell ref="H372:M372"/>
    <mergeCell ref="N372:N373"/>
    <mergeCell ref="O372:O373"/>
    <mergeCell ref="P372:P373"/>
    <mergeCell ref="A367:Q367"/>
    <mergeCell ref="A368:Q368"/>
    <mergeCell ref="A369:Q369"/>
    <mergeCell ref="A371:A373"/>
    <mergeCell ref="B371:B373"/>
    <mergeCell ref="C371:M371"/>
    <mergeCell ref="N371:P371"/>
    <mergeCell ref="Q371:Q373"/>
    <mergeCell ref="C342:G342"/>
    <mergeCell ref="H342:M342"/>
    <mergeCell ref="N342:N343"/>
    <mergeCell ref="O342:O343"/>
    <mergeCell ref="P342:P343"/>
    <mergeCell ref="A337:Q337"/>
    <mergeCell ref="A338:Q338"/>
    <mergeCell ref="A339:Q339"/>
    <mergeCell ref="A341:A343"/>
    <mergeCell ref="B341:B343"/>
    <mergeCell ref="C341:M341"/>
    <mergeCell ref="N341:P341"/>
    <mergeCell ref="Q341:Q343"/>
    <mergeCell ref="C312:G312"/>
    <mergeCell ref="H312:M312"/>
    <mergeCell ref="N312:N313"/>
    <mergeCell ref="O312:O313"/>
    <mergeCell ref="P312:P313"/>
    <mergeCell ref="A307:Q307"/>
    <mergeCell ref="A308:Q308"/>
    <mergeCell ref="A309:Q309"/>
    <mergeCell ref="A311:A313"/>
    <mergeCell ref="B311:B313"/>
    <mergeCell ref="C311:M311"/>
    <mergeCell ref="N311:P311"/>
    <mergeCell ref="Q311:Q313"/>
    <mergeCell ref="C282:G282"/>
    <mergeCell ref="H282:M282"/>
    <mergeCell ref="N282:N283"/>
    <mergeCell ref="O282:O283"/>
    <mergeCell ref="P282:P283"/>
    <mergeCell ref="A277:Q277"/>
    <mergeCell ref="A278:Q278"/>
    <mergeCell ref="A279:Q279"/>
    <mergeCell ref="A281:A283"/>
    <mergeCell ref="B281:B283"/>
    <mergeCell ref="C281:M281"/>
    <mergeCell ref="N281:P281"/>
    <mergeCell ref="Q281:Q283"/>
    <mergeCell ref="C253:G253"/>
    <mergeCell ref="H253:M253"/>
    <mergeCell ref="N253:N254"/>
    <mergeCell ref="O253:O254"/>
    <mergeCell ref="P253:P254"/>
    <mergeCell ref="A248:Q248"/>
    <mergeCell ref="A249:Q249"/>
    <mergeCell ref="A250:Q250"/>
    <mergeCell ref="A252:A254"/>
    <mergeCell ref="B252:B254"/>
    <mergeCell ref="C252:M252"/>
    <mergeCell ref="N252:P252"/>
    <mergeCell ref="Q252:Q254"/>
    <mergeCell ref="C220:G220"/>
    <mergeCell ref="H220:M220"/>
    <mergeCell ref="N220:N221"/>
    <mergeCell ref="O220:O221"/>
    <mergeCell ref="P220:P221"/>
    <mergeCell ref="A215:Q215"/>
    <mergeCell ref="A216:Q216"/>
    <mergeCell ref="A217:Q217"/>
    <mergeCell ref="A219:A221"/>
    <mergeCell ref="B219:B221"/>
    <mergeCell ref="C219:M219"/>
    <mergeCell ref="N219:P219"/>
    <mergeCell ref="Q219:Q221"/>
    <mergeCell ref="C186:G186"/>
    <mergeCell ref="H186:M186"/>
    <mergeCell ref="N186:N187"/>
    <mergeCell ref="O186:O187"/>
    <mergeCell ref="P186:P187"/>
    <mergeCell ref="A181:Q181"/>
    <mergeCell ref="A182:Q182"/>
    <mergeCell ref="A183:Q183"/>
    <mergeCell ref="A185:A187"/>
    <mergeCell ref="B185:B187"/>
    <mergeCell ref="C185:M185"/>
    <mergeCell ref="N185:P185"/>
    <mergeCell ref="Q185:Q187"/>
    <mergeCell ref="C157:G157"/>
    <mergeCell ref="H157:M157"/>
    <mergeCell ref="N157:N158"/>
    <mergeCell ref="O157:O158"/>
    <mergeCell ref="P157:P158"/>
    <mergeCell ref="A152:Q152"/>
    <mergeCell ref="A153:Q153"/>
    <mergeCell ref="A154:Q154"/>
    <mergeCell ref="A156:A158"/>
    <mergeCell ref="B156:B158"/>
    <mergeCell ref="C156:M156"/>
    <mergeCell ref="N156:P156"/>
    <mergeCell ref="Q156:Q158"/>
    <mergeCell ref="C127:G127"/>
    <mergeCell ref="H127:M127"/>
    <mergeCell ref="N127:N128"/>
    <mergeCell ref="O127:O128"/>
    <mergeCell ref="P127:P128"/>
    <mergeCell ref="A122:Q122"/>
    <mergeCell ref="A123:Q123"/>
    <mergeCell ref="A124:Q124"/>
    <mergeCell ref="A126:A128"/>
    <mergeCell ref="B126:B128"/>
    <mergeCell ref="C126:M126"/>
    <mergeCell ref="N126:P126"/>
    <mergeCell ref="Q126:Q128"/>
    <mergeCell ref="C97:G97"/>
    <mergeCell ref="H97:M97"/>
    <mergeCell ref="N97:N98"/>
    <mergeCell ref="O97:O98"/>
    <mergeCell ref="P97:P98"/>
    <mergeCell ref="A92:Q92"/>
    <mergeCell ref="A93:Q93"/>
    <mergeCell ref="A94:Q94"/>
    <mergeCell ref="A96:A98"/>
    <mergeCell ref="B96:B98"/>
    <mergeCell ref="C96:M96"/>
    <mergeCell ref="N96:P96"/>
    <mergeCell ref="Q96:Q98"/>
    <mergeCell ref="C67:G67"/>
    <mergeCell ref="H67:M67"/>
    <mergeCell ref="N67:N68"/>
    <mergeCell ref="O67:O68"/>
    <mergeCell ref="P67:P68"/>
    <mergeCell ref="A62:Q62"/>
    <mergeCell ref="A63:Q63"/>
    <mergeCell ref="A64:Q64"/>
    <mergeCell ref="A66:A68"/>
    <mergeCell ref="B66:B68"/>
    <mergeCell ref="C66:M66"/>
    <mergeCell ref="N66:P66"/>
    <mergeCell ref="Q66:Q68"/>
    <mergeCell ref="C37:G37"/>
    <mergeCell ref="H37:M37"/>
    <mergeCell ref="N37:N38"/>
    <mergeCell ref="O37:O38"/>
    <mergeCell ref="P37:P38"/>
    <mergeCell ref="P24:Q24"/>
    <mergeCell ref="A32:Q32"/>
    <mergeCell ref="A33:Q33"/>
    <mergeCell ref="A34:Q34"/>
    <mergeCell ref="A36:A38"/>
    <mergeCell ref="B36:B38"/>
    <mergeCell ref="C36:M36"/>
    <mergeCell ref="N36:P36"/>
    <mergeCell ref="Q36:Q38"/>
    <mergeCell ref="C6:G6"/>
    <mergeCell ref="H6:M6"/>
    <mergeCell ref="N6:N7"/>
    <mergeCell ref="O6:O7"/>
    <mergeCell ref="P6:P7"/>
    <mergeCell ref="A1:Q1"/>
    <mergeCell ref="A2:Q2"/>
    <mergeCell ref="A3:Q3"/>
    <mergeCell ref="A5:A7"/>
    <mergeCell ref="B5:B7"/>
    <mergeCell ref="C5:M5"/>
    <mergeCell ref="N5:P5"/>
    <mergeCell ref="Q5:Q7"/>
  </mergeCells>
  <printOptions horizontalCentered="1"/>
  <pageMargins left="0.44" right="0.23622047244094499" top="0.84" bottom="0.196850393700787" header="0.39" footer="0.31496062992126"/>
  <pageSetup paperSize="5" scale="75" orientation="landscape" horizontalDpi="4294967292" verticalDpi="0" r:id="rId1"/>
  <rowBreaks count="12" manualBreakCount="12">
    <brk id="31" max="16383" man="1"/>
    <brk id="61" max="16383" man="1"/>
    <brk id="91" max="16383" man="1"/>
    <brk id="121" max="16383" man="1"/>
    <brk id="151" max="16383" man="1"/>
    <brk id="180" max="16383" man="1"/>
    <brk id="214" max="16383" man="1"/>
    <brk id="247" max="16383" man="1"/>
    <brk id="276" max="16383" man="1"/>
    <brk id="306" max="16383" man="1"/>
    <brk id="336" max="16383" man="1"/>
    <brk id="3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9"/>
  <sheetViews>
    <sheetView zoomScale="120" zoomScaleNormal="120" zoomScaleSheetLayoutView="115" zoomScalePageLayoutView="70" workbookViewId="0">
      <selection activeCell="C12" sqref="C12"/>
    </sheetView>
  </sheetViews>
  <sheetFormatPr defaultRowHeight="15" x14ac:dyDescent="0.25"/>
  <cols>
    <col min="1" max="1" width="4.140625" style="1" customWidth="1"/>
    <col min="2" max="2" width="15.5703125" style="1" customWidth="1"/>
    <col min="3" max="3" width="8.7109375" style="1" customWidth="1"/>
    <col min="4" max="4" width="7.28515625" style="1" customWidth="1"/>
    <col min="5" max="5" width="7.42578125" style="1" customWidth="1"/>
    <col min="6" max="6" width="7.28515625" style="1" customWidth="1"/>
    <col min="7" max="7" width="8.7109375" style="1" customWidth="1"/>
    <col min="8" max="8" width="8" style="1" customWidth="1"/>
    <col min="9" max="9" width="6.85546875" style="1" customWidth="1"/>
    <col min="10" max="10" width="7.28515625" style="1" customWidth="1"/>
    <col min="11" max="11" width="9.42578125" style="1" customWidth="1"/>
    <col min="12" max="12" width="11.85546875" style="1" customWidth="1"/>
    <col min="13" max="13" width="8.85546875" style="1" customWidth="1"/>
    <col min="14" max="14" width="11.140625" style="1" customWidth="1"/>
    <col min="15" max="15" width="8.42578125" style="1" customWidth="1"/>
    <col min="16" max="16" width="9.42578125" style="1" customWidth="1"/>
    <col min="17" max="17" width="11" style="1" customWidth="1"/>
    <col min="18" max="16384" width="9.140625" style="1"/>
  </cols>
  <sheetData>
    <row r="1" spans="1:19" ht="16.5" customHeight="1" x14ac:dyDescent="0.25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19" ht="16.5" customHeight="1" x14ac:dyDescent="0.25">
      <c r="A2" s="216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9" ht="16.5" customHeight="1" x14ac:dyDescent="0.25">
      <c r="A3" s="216" t="s">
        <v>196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</row>
    <row r="4" spans="1:19" ht="9.75" customHeight="1" thickBot="1" x14ac:dyDescent="0.3"/>
    <row r="5" spans="1:19" s="83" customFormat="1" ht="19.5" customHeight="1" thickTop="1" thickBot="1" x14ac:dyDescent="0.3">
      <c r="A5" s="207" t="s">
        <v>2</v>
      </c>
      <c r="B5" s="219" t="s">
        <v>18</v>
      </c>
      <c r="C5" s="220" t="s">
        <v>8</v>
      </c>
      <c r="D5" s="221"/>
      <c r="E5" s="221"/>
      <c r="F5" s="221"/>
      <c r="G5" s="221"/>
      <c r="H5" s="221"/>
      <c r="I5" s="221"/>
      <c r="J5" s="221"/>
      <c r="K5" s="221"/>
      <c r="L5" s="221"/>
      <c r="M5" s="222"/>
      <c r="N5" s="223" t="s">
        <v>16</v>
      </c>
      <c r="O5" s="208"/>
      <c r="P5" s="219"/>
      <c r="Q5" s="224" t="s">
        <v>20</v>
      </c>
      <c r="R5" s="206"/>
    </row>
    <row r="6" spans="1:19" s="83" customFormat="1" ht="15.75" customHeight="1" thickTop="1" x14ac:dyDescent="0.25">
      <c r="A6" s="217"/>
      <c r="B6" s="214"/>
      <c r="C6" s="207" t="s">
        <v>3</v>
      </c>
      <c r="D6" s="208"/>
      <c r="E6" s="208"/>
      <c r="F6" s="208"/>
      <c r="G6" s="209"/>
      <c r="H6" s="207" t="s">
        <v>9</v>
      </c>
      <c r="I6" s="208"/>
      <c r="J6" s="208"/>
      <c r="K6" s="208"/>
      <c r="L6" s="208"/>
      <c r="M6" s="209"/>
      <c r="N6" s="210" t="s">
        <v>17</v>
      </c>
      <c r="O6" s="212" t="s">
        <v>15</v>
      </c>
      <c r="P6" s="214" t="s">
        <v>7</v>
      </c>
      <c r="Q6" s="225"/>
      <c r="R6" s="206"/>
    </row>
    <row r="7" spans="1:19" s="83" customFormat="1" ht="63.75" thickBot="1" x14ac:dyDescent="0.3">
      <c r="A7" s="218"/>
      <c r="B7" s="215"/>
      <c r="C7" s="82" t="s">
        <v>4</v>
      </c>
      <c r="D7" s="80" t="s">
        <v>5</v>
      </c>
      <c r="E7" s="80" t="s">
        <v>19</v>
      </c>
      <c r="F7" s="80" t="s">
        <v>6</v>
      </c>
      <c r="G7" s="20" t="s">
        <v>7</v>
      </c>
      <c r="H7" s="82" t="s">
        <v>10</v>
      </c>
      <c r="I7" s="80" t="s">
        <v>11</v>
      </c>
      <c r="J7" s="80" t="s">
        <v>12</v>
      </c>
      <c r="K7" s="80" t="s">
        <v>14</v>
      </c>
      <c r="L7" s="80" t="s">
        <v>13</v>
      </c>
      <c r="M7" s="20" t="s">
        <v>7</v>
      </c>
      <c r="N7" s="211"/>
      <c r="O7" s="213"/>
      <c r="P7" s="215"/>
      <c r="Q7" s="226"/>
      <c r="R7" s="206"/>
    </row>
    <row r="8" spans="1:19" s="3" customFormat="1" ht="17.25" thickTop="1" thickBot="1" x14ac:dyDescent="0.3">
      <c r="A8" s="11">
        <v>1</v>
      </c>
      <c r="B8" s="15">
        <v>2</v>
      </c>
      <c r="C8" s="11">
        <v>3</v>
      </c>
      <c r="D8" s="12">
        <v>4</v>
      </c>
      <c r="E8" s="12">
        <v>5</v>
      </c>
      <c r="F8" s="12">
        <v>6</v>
      </c>
      <c r="G8" s="13">
        <v>7</v>
      </c>
      <c r="H8" s="11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  <c r="N8" s="19">
        <v>14</v>
      </c>
      <c r="O8" s="12">
        <v>15</v>
      </c>
      <c r="P8" s="15">
        <v>16</v>
      </c>
      <c r="Q8" s="21">
        <v>17</v>
      </c>
    </row>
    <row r="9" spans="1:19" s="2" customFormat="1" ht="20.25" customHeight="1" thickTop="1" x14ac:dyDescent="0.25">
      <c r="A9" s="10">
        <v>1</v>
      </c>
      <c r="B9" s="16" t="s">
        <v>21</v>
      </c>
      <c r="C9" s="66">
        <f>C53</f>
        <v>1082</v>
      </c>
      <c r="D9" s="67">
        <f>D53</f>
        <v>20</v>
      </c>
      <c r="E9" s="67">
        <f>E53</f>
        <v>511</v>
      </c>
      <c r="F9" s="67">
        <f>F53</f>
        <v>418</v>
      </c>
      <c r="G9" s="68">
        <f>SUM(C9:F9)</f>
        <v>2031</v>
      </c>
      <c r="H9" s="66">
        <f>H53</f>
        <v>289</v>
      </c>
      <c r="I9" s="67">
        <f>I53</f>
        <v>3</v>
      </c>
      <c r="J9" s="67">
        <f>J53</f>
        <v>0</v>
      </c>
      <c r="K9" s="67">
        <f>K53</f>
        <v>297</v>
      </c>
      <c r="L9" s="67">
        <f>L53</f>
        <v>0</v>
      </c>
      <c r="M9" s="73">
        <f>SUM(H9:L9)</f>
        <v>589</v>
      </c>
      <c r="N9" s="75">
        <f>N53</f>
        <v>1429.9999999999998</v>
      </c>
      <c r="O9" s="76">
        <f>O53</f>
        <v>148</v>
      </c>
      <c r="P9" s="73">
        <f>SUM(N9:O9)</f>
        <v>1577.9999999999998</v>
      </c>
      <c r="Q9" s="27">
        <f>SUM(G9,M9,P9)</f>
        <v>4198</v>
      </c>
      <c r="R9" s="37"/>
      <c r="S9" s="37"/>
    </row>
    <row r="10" spans="1:19" s="2" customFormat="1" ht="20.25" customHeight="1" x14ac:dyDescent="0.25">
      <c r="A10" s="9">
        <v>2</v>
      </c>
      <c r="B10" s="17" t="s">
        <v>22</v>
      </c>
      <c r="C10" s="64">
        <f>C82</f>
        <v>587</v>
      </c>
      <c r="D10" s="65">
        <f>D82</f>
        <v>125</v>
      </c>
      <c r="E10" s="65">
        <f>E82</f>
        <v>8</v>
      </c>
      <c r="F10" s="65">
        <f>F82</f>
        <v>411</v>
      </c>
      <c r="G10" s="69">
        <f t="shared" ref="G10:G20" si="0">SUM(C10:F10)</f>
        <v>1131</v>
      </c>
      <c r="H10" s="64">
        <f>H82</f>
        <v>656</v>
      </c>
      <c r="I10" s="65">
        <f>I82</f>
        <v>1</v>
      </c>
      <c r="J10" s="65">
        <f>J82</f>
        <v>378</v>
      </c>
      <c r="K10" s="65">
        <f>K82</f>
        <v>604</v>
      </c>
      <c r="L10" s="65">
        <v>0</v>
      </c>
      <c r="M10" s="31">
        <f t="shared" ref="M10:M20" si="1">SUM(H10:L10)</f>
        <v>1639</v>
      </c>
      <c r="N10" s="22">
        <f>N82</f>
        <v>1439</v>
      </c>
      <c r="O10" s="23">
        <f>O82</f>
        <v>177.00000000000003</v>
      </c>
      <c r="P10" s="31">
        <f t="shared" ref="P10:P20" si="2">SUM(N10:O10)</f>
        <v>1616</v>
      </c>
      <c r="Q10" s="28">
        <f t="shared" ref="Q10:Q20" si="3">SUM(G10,M10,P10)</f>
        <v>4386</v>
      </c>
      <c r="R10" s="37"/>
    </row>
    <row r="11" spans="1:19" s="2" customFormat="1" ht="20.25" customHeight="1" x14ac:dyDescent="0.25">
      <c r="A11" s="9">
        <v>3</v>
      </c>
      <c r="B11" s="17" t="s">
        <v>24</v>
      </c>
      <c r="C11" s="64">
        <f>C112</f>
        <v>1482</v>
      </c>
      <c r="D11" s="65">
        <f>D112</f>
        <v>0</v>
      </c>
      <c r="E11" s="65">
        <f>E112</f>
        <v>165</v>
      </c>
      <c r="F11" s="65">
        <f>F112</f>
        <v>25</v>
      </c>
      <c r="G11" s="69">
        <f t="shared" si="0"/>
        <v>1672</v>
      </c>
      <c r="H11" s="64">
        <f>H112</f>
        <v>472</v>
      </c>
      <c r="I11" s="65">
        <f>I112</f>
        <v>0</v>
      </c>
      <c r="J11" s="65">
        <f>J112</f>
        <v>12</v>
      </c>
      <c r="K11" s="65">
        <f>K112</f>
        <v>233</v>
      </c>
      <c r="L11" s="65">
        <f>L112</f>
        <v>0</v>
      </c>
      <c r="M11" s="31">
        <f t="shared" si="1"/>
        <v>717</v>
      </c>
      <c r="N11" s="22">
        <f>N112</f>
        <v>1281</v>
      </c>
      <c r="O11" s="23">
        <f>O112</f>
        <v>328</v>
      </c>
      <c r="P11" s="31">
        <f t="shared" si="2"/>
        <v>1609</v>
      </c>
      <c r="Q11" s="28">
        <f t="shared" si="3"/>
        <v>3998</v>
      </c>
      <c r="R11" s="37"/>
    </row>
    <row r="12" spans="1:19" s="2" customFormat="1" ht="20.25" customHeight="1" x14ac:dyDescent="0.25">
      <c r="A12" s="9">
        <v>4</v>
      </c>
      <c r="B12" s="17" t="s">
        <v>23</v>
      </c>
      <c r="C12" s="64">
        <f>C144</f>
        <v>2479</v>
      </c>
      <c r="D12" s="65">
        <f>D144</f>
        <v>146</v>
      </c>
      <c r="E12" s="65">
        <f>E144</f>
        <v>0</v>
      </c>
      <c r="F12" s="65">
        <f>F144</f>
        <v>0</v>
      </c>
      <c r="G12" s="69">
        <f t="shared" si="0"/>
        <v>2625</v>
      </c>
      <c r="H12" s="64">
        <f>H144</f>
        <v>98</v>
      </c>
      <c r="I12" s="65">
        <f>I144</f>
        <v>0</v>
      </c>
      <c r="J12" s="65">
        <f>J144</f>
        <v>0</v>
      </c>
      <c r="K12" s="65">
        <f>K144</f>
        <v>0</v>
      </c>
      <c r="L12" s="65">
        <f>L144</f>
        <v>0</v>
      </c>
      <c r="M12" s="31">
        <f t="shared" si="1"/>
        <v>98</v>
      </c>
      <c r="N12" s="22">
        <f>N144</f>
        <v>1502</v>
      </c>
      <c r="O12" s="23">
        <f>O144</f>
        <v>233</v>
      </c>
      <c r="P12" s="31">
        <f t="shared" si="2"/>
        <v>1735</v>
      </c>
      <c r="Q12" s="28">
        <f t="shared" si="3"/>
        <v>4458</v>
      </c>
      <c r="R12" s="37"/>
    </row>
    <row r="13" spans="1:19" s="2" customFormat="1" ht="20.25" customHeight="1" x14ac:dyDescent="0.25">
      <c r="A13" s="9">
        <v>5</v>
      </c>
      <c r="B13" s="17" t="s">
        <v>25</v>
      </c>
      <c r="C13" s="64">
        <f>C176</f>
        <v>1329</v>
      </c>
      <c r="D13" s="65">
        <f>D176</f>
        <v>26</v>
      </c>
      <c r="E13" s="65">
        <f>E176</f>
        <v>665</v>
      </c>
      <c r="F13" s="65">
        <f>F176</f>
        <v>398</v>
      </c>
      <c r="G13" s="69">
        <f t="shared" si="0"/>
        <v>2418</v>
      </c>
      <c r="H13" s="64">
        <f>H176</f>
        <v>749</v>
      </c>
      <c r="I13" s="65">
        <f>I176</f>
        <v>3</v>
      </c>
      <c r="J13" s="65">
        <f>J176</f>
        <v>0</v>
      </c>
      <c r="K13" s="65">
        <f>K176</f>
        <v>121</v>
      </c>
      <c r="L13" s="65">
        <f>L176</f>
        <v>0</v>
      </c>
      <c r="M13" s="31">
        <f t="shared" si="1"/>
        <v>873</v>
      </c>
      <c r="N13" s="22">
        <f>N176</f>
        <v>1920</v>
      </c>
      <c r="O13" s="23">
        <f>O176</f>
        <v>277</v>
      </c>
      <c r="P13" s="31">
        <f t="shared" si="2"/>
        <v>2197</v>
      </c>
      <c r="Q13" s="28">
        <f t="shared" si="3"/>
        <v>5488</v>
      </c>
      <c r="R13" s="37"/>
    </row>
    <row r="14" spans="1:19" s="2" customFormat="1" ht="20.25" customHeight="1" x14ac:dyDescent="0.25">
      <c r="A14" s="9">
        <v>6</v>
      </c>
      <c r="B14" s="17" t="s">
        <v>26</v>
      </c>
      <c r="C14" s="64">
        <f>C203</f>
        <v>1193</v>
      </c>
      <c r="D14" s="65">
        <f>D203</f>
        <v>936</v>
      </c>
      <c r="E14" s="65">
        <f>E203</f>
        <v>0</v>
      </c>
      <c r="F14" s="65">
        <f>F203</f>
        <v>399</v>
      </c>
      <c r="G14" s="69">
        <f t="shared" si="0"/>
        <v>2528</v>
      </c>
      <c r="H14" s="64">
        <f>H203</f>
        <v>797</v>
      </c>
      <c r="I14" s="65">
        <f>I203</f>
        <v>1</v>
      </c>
      <c r="J14" s="65">
        <f>J203</f>
        <v>0</v>
      </c>
      <c r="K14" s="65">
        <f>K203</f>
        <v>92</v>
      </c>
      <c r="L14" s="65">
        <f>L203</f>
        <v>0</v>
      </c>
      <c r="M14" s="31">
        <f t="shared" si="1"/>
        <v>890</v>
      </c>
      <c r="N14" s="22">
        <f>N203</f>
        <v>1486</v>
      </c>
      <c r="O14" s="23">
        <f>O203</f>
        <v>395</v>
      </c>
      <c r="P14" s="31">
        <f t="shared" si="2"/>
        <v>1881</v>
      </c>
      <c r="Q14" s="28">
        <f t="shared" si="3"/>
        <v>5299</v>
      </c>
      <c r="R14" s="37"/>
    </row>
    <row r="15" spans="1:19" s="2" customFormat="1" ht="20.25" customHeight="1" x14ac:dyDescent="0.25">
      <c r="A15" s="9">
        <v>7</v>
      </c>
      <c r="B15" s="17" t="s">
        <v>27</v>
      </c>
      <c r="C15" s="64">
        <f>C240</f>
        <v>1137</v>
      </c>
      <c r="D15" s="65">
        <f>D240</f>
        <v>788</v>
      </c>
      <c r="E15" s="65">
        <f>E240</f>
        <v>345</v>
      </c>
      <c r="F15" s="65">
        <f>F240</f>
        <v>183</v>
      </c>
      <c r="G15" s="69">
        <f t="shared" si="0"/>
        <v>2453</v>
      </c>
      <c r="H15" s="64">
        <f>H240</f>
        <v>1039</v>
      </c>
      <c r="I15" s="65">
        <f>I240</f>
        <v>2</v>
      </c>
      <c r="J15" s="65">
        <f>J240</f>
        <v>0</v>
      </c>
      <c r="K15" s="65">
        <f>K240</f>
        <v>0</v>
      </c>
      <c r="L15" s="65">
        <f>L240</f>
        <v>708</v>
      </c>
      <c r="M15" s="31">
        <f t="shared" si="1"/>
        <v>1749</v>
      </c>
      <c r="N15" s="22">
        <f>N240</f>
        <v>1835</v>
      </c>
      <c r="O15" s="23">
        <v>181</v>
      </c>
      <c r="P15" s="31">
        <f t="shared" si="2"/>
        <v>2016</v>
      </c>
      <c r="Q15" s="28">
        <f t="shared" si="3"/>
        <v>6218</v>
      </c>
      <c r="R15" s="37"/>
    </row>
    <row r="16" spans="1:19" s="2" customFormat="1" ht="20.25" customHeight="1" x14ac:dyDescent="0.25">
      <c r="A16" s="9">
        <v>8</v>
      </c>
      <c r="B16" s="17" t="s">
        <v>28</v>
      </c>
      <c r="C16" s="64">
        <f>C271</f>
        <v>2161</v>
      </c>
      <c r="D16" s="65">
        <f>D271</f>
        <v>0</v>
      </c>
      <c r="E16" s="65">
        <f>E271</f>
        <v>0</v>
      </c>
      <c r="F16" s="65">
        <f>F271</f>
        <v>0</v>
      </c>
      <c r="G16" s="69">
        <f t="shared" si="0"/>
        <v>2161</v>
      </c>
      <c r="H16" s="64">
        <f>H271</f>
        <v>11</v>
      </c>
      <c r="I16" s="65">
        <f>I271</f>
        <v>2.0000000000000004</v>
      </c>
      <c r="J16" s="65">
        <f>J271</f>
        <v>0</v>
      </c>
      <c r="K16" s="65">
        <f>K271</f>
        <v>0</v>
      </c>
      <c r="L16" s="65">
        <f>L271</f>
        <v>0</v>
      </c>
      <c r="M16" s="31">
        <f t="shared" si="1"/>
        <v>13</v>
      </c>
      <c r="N16" s="22">
        <f>N271</f>
        <v>1242</v>
      </c>
      <c r="O16" s="23">
        <f>O271</f>
        <v>138</v>
      </c>
      <c r="P16" s="31">
        <f t="shared" si="2"/>
        <v>1380</v>
      </c>
      <c r="Q16" s="28">
        <f t="shared" si="3"/>
        <v>3554</v>
      </c>
      <c r="R16" s="37"/>
    </row>
    <row r="17" spans="1:18" s="2" customFormat="1" ht="20.25" customHeight="1" x14ac:dyDescent="0.25">
      <c r="A17" s="9">
        <v>9</v>
      </c>
      <c r="B17" s="17" t="s">
        <v>29</v>
      </c>
      <c r="C17" s="64">
        <f>C299</f>
        <v>395</v>
      </c>
      <c r="D17" s="65">
        <f>D299</f>
        <v>266</v>
      </c>
      <c r="E17" s="65">
        <f>E299</f>
        <v>273</v>
      </c>
      <c r="F17" s="65">
        <f>F299</f>
        <v>0</v>
      </c>
      <c r="G17" s="69">
        <f t="shared" si="0"/>
        <v>934</v>
      </c>
      <c r="H17" s="64">
        <f>H299</f>
        <v>29</v>
      </c>
      <c r="I17" s="65">
        <f>I299</f>
        <v>2.4000000000000004</v>
      </c>
      <c r="J17" s="65">
        <f>J299</f>
        <v>0</v>
      </c>
      <c r="K17" s="65">
        <f>K299</f>
        <v>0</v>
      </c>
      <c r="L17" s="65">
        <f>L299</f>
        <v>0</v>
      </c>
      <c r="M17" s="31">
        <f t="shared" si="1"/>
        <v>31.4</v>
      </c>
      <c r="N17" s="22">
        <f>N299</f>
        <v>1846.6000000000004</v>
      </c>
      <c r="O17" s="23">
        <f>O299</f>
        <v>188</v>
      </c>
      <c r="P17" s="31">
        <f t="shared" si="2"/>
        <v>2034.6000000000004</v>
      </c>
      <c r="Q17" s="28">
        <f t="shared" si="3"/>
        <v>3000.0000000000005</v>
      </c>
      <c r="R17" s="37"/>
    </row>
    <row r="18" spans="1:18" s="2" customFormat="1" ht="20.25" customHeight="1" x14ac:dyDescent="0.25">
      <c r="A18" s="9">
        <v>10</v>
      </c>
      <c r="B18" s="17" t="s">
        <v>30</v>
      </c>
      <c r="C18" s="64">
        <f>C329</f>
        <v>1199</v>
      </c>
      <c r="D18" s="65">
        <f>D329</f>
        <v>0</v>
      </c>
      <c r="E18" s="65">
        <f>E329</f>
        <v>0</v>
      </c>
      <c r="F18" s="65">
        <f>F329</f>
        <v>0</v>
      </c>
      <c r="G18" s="69">
        <f t="shared" si="0"/>
        <v>1199</v>
      </c>
      <c r="H18" s="64">
        <f>H329</f>
        <v>0</v>
      </c>
      <c r="I18" s="65">
        <f>I329</f>
        <v>3.2099999999999995</v>
      </c>
      <c r="J18" s="65">
        <f>J329</f>
        <v>0</v>
      </c>
      <c r="K18" s="65">
        <f>K329</f>
        <v>0</v>
      </c>
      <c r="L18" s="65">
        <f>L329</f>
        <v>0</v>
      </c>
      <c r="M18" s="31">
        <f t="shared" si="1"/>
        <v>3.2099999999999995</v>
      </c>
      <c r="N18" s="22">
        <f>N329</f>
        <v>850.91000000000008</v>
      </c>
      <c r="O18" s="23">
        <f>O329</f>
        <v>143.88</v>
      </c>
      <c r="P18" s="31">
        <f t="shared" si="2"/>
        <v>994.79000000000008</v>
      </c>
      <c r="Q18" s="28">
        <f t="shared" si="3"/>
        <v>2197</v>
      </c>
      <c r="R18" s="37"/>
    </row>
    <row r="19" spans="1:18" s="2" customFormat="1" ht="20.25" customHeight="1" x14ac:dyDescent="0.25">
      <c r="A19" s="9">
        <v>11</v>
      </c>
      <c r="B19" s="17" t="s">
        <v>31</v>
      </c>
      <c r="C19" s="64">
        <f>C359</f>
        <v>1189</v>
      </c>
      <c r="D19" s="65">
        <f>D359</f>
        <v>0</v>
      </c>
      <c r="E19" s="65">
        <f>E359</f>
        <v>0</v>
      </c>
      <c r="F19" s="65">
        <f>F359</f>
        <v>0</v>
      </c>
      <c r="G19" s="69">
        <f t="shared" si="0"/>
        <v>1189</v>
      </c>
      <c r="H19" s="64">
        <f>H359</f>
        <v>0</v>
      </c>
      <c r="I19" s="65">
        <f>I359</f>
        <v>4</v>
      </c>
      <c r="J19" s="65">
        <f>J359</f>
        <v>0</v>
      </c>
      <c r="K19" s="65">
        <f>K359</f>
        <v>0</v>
      </c>
      <c r="L19" s="65">
        <f>L359</f>
        <v>0</v>
      </c>
      <c r="M19" s="31">
        <f t="shared" si="1"/>
        <v>4</v>
      </c>
      <c r="N19" s="22">
        <f>N359</f>
        <v>627</v>
      </c>
      <c r="O19" s="23">
        <f>O359</f>
        <v>127</v>
      </c>
      <c r="P19" s="31">
        <f t="shared" si="2"/>
        <v>754</v>
      </c>
      <c r="Q19" s="28">
        <f t="shared" si="3"/>
        <v>1947</v>
      </c>
      <c r="R19" s="37"/>
    </row>
    <row r="20" spans="1:18" s="2" customFormat="1" ht="20.25" customHeight="1" thickBot="1" x14ac:dyDescent="0.3">
      <c r="A20" s="9">
        <v>12</v>
      </c>
      <c r="B20" s="17" t="s">
        <v>32</v>
      </c>
      <c r="C20" s="70">
        <f>C387</f>
        <v>439</v>
      </c>
      <c r="D20" s="71">
        <f>D387</f>
        <v>0</v>
      </c>
      <c r="E20" s="71">
        <f>E387</f>
        <v>0</v>
      </c>
      <c r="F20" s="71">
        <f>F387</f>
        <v>0</v>
      </c>
      <c r="G20" s="72">
        <f t="shared" si="0"/>
        <v>439</v>
      </c>
      <c r="H20" s="70">
        <f>H387</f>
        <v>0</v>
      </c>
      <c r="I20" s="71">
        <f>I387</f>
        <v>3.0000000000000004</v>
      </c>
      <c r="J20" s="71">
        <f>J387</f>
        <v>0</v>
      </c>
      <c r="K20" s="71">
        <f>K387</f>
        <v>0</v>
      </c>
      <c r="L20" s="71">
        <f>L387</f>
        <v>0</v>
      </c>
      <c r="M20" s="74">
        <f t="shared" si="1"/>
        <v>3.0000000000000004</v>
      </c>
      <c r="N20" s="77">
        <f>N387</f>
        <v>1337</v>
      </c>
      <c r="O20" s="78">
        <f>O387</f>
        <v>144</v>
      </c>
      <c r="P20" s="74">
        <f t="shared" si="2"/>
        <v>1481</v>
      </c>
      <c r="Q20" s="28">
        <f t="shared" si="3"/>
        <v>1923</v>
      </c>
      <c r="R20" s="37"/>
    </row>
    <row r="21" spans="1:18" s="4" customFormat="1" ht="20.25" customHeight="1" thickTop="1" thickBot="1" x14ac:dyDescent="0.3">
      <c r="A21" s="14"/>
      <c r="B21" s="18" t="s">
        <v>7</v>
      </c>
      <c r="C21" s="24">
        <f t="shared" ref="C21:Q21" si="4">SUM(C9:C20)</f>
        <v>14672</v>
      </c>
      <c r="D21" s="32">
        <f t="shared" si="4"/>
        <v>2307</v>
      </c>
      <c r="E21" s="32">
        <f t="shared" si="4"/>
        <v>1967</v>
      </c>
      <c r="F21" s="32">
        <f t="shared" si="4"/>
        <v>1834</v>
      </c>
      <c r="G21" s="33">
        <f t="shared" si="4"/>
        <v>20780</v>
      </c>
      <c r="H21" s="24">
        <f t="shared" si="4"/>
        <v>4140</v>
      </c>
      <c r="I21" s="32">
        <f t="shared" si="4"/>
        <v>24.61</v>
      </c>
      <c r="J21" s="32">
        <f t="shared" si="4"/>
        <v>390</v>
      </c>
      <c r="K21" s="32">
        <f t="shared" si="4"/>
        <v>1347</v>
      </c>
      <c r="L21" s="32">
        <f t="shared" si="4"/>
        <v>708</v>
      </c>
      <c r="M21" s="34">
        <f t="shared" si="4"/>
        <v>6609.61</v>
      </c>
      <c r="N21" s="35">
        <f t="shared" si="4"/>
        <v>16796.510000000002</v>
      </c>
      <c r="O21" s="32">
        <f t="shared" si="4"/>
        <v>2479.88</v>
      </c>
      <c r="P21" s="33">
        <f t="shared" si="4"/>
        <v>19276.39</v>
      </c>
      <c r="Q21" s="29">
        <f t="shared" si="4"/>
        <v>46666</v>
      </c>
      <c r="R21" s="37"/>
    </row>
    <row r="22" spans="1:18" s="2" customFormat="1" ht="15" customHeight="1" thickTop="1" x14ac:dyDescent="0.25"/>
    <row r="23" spans="1:18" s="2" customFormat="1" ht="15" customHeight="1" x14ac:dyDescent="0.25">
      <c r="N23" s="5"/>
      <c r="Q23" s="36" t="s">
        <v>195</v>
      </c>
    </row>
    <row r="24" spans="1:18" s="2" customFormat="1" ht="15" customHeight="1" x14ac:dyDescent="0.25">
      <c r="G24" s="37"/>
      <c r="N24" s="5"/>
      <c r="P24" s="227">
        <v>42735</v>
      </c>
      <c r="Q24" s="227"/>
    </row>
    <row r="25" spans="1:18" s="2" customFormat="1" ht="15" customHeight="1" x14ac:dyDescent="0.25">
      <c r="N25" s="5"/>
    </row>
    <row r="26" spans="1:18" s="2" customFormat="1" ht="15" customHeight="1" x14ac:dyDescent="0.25">
      <c r="N26" s="5"/>
    </row>
    <row r="27" spans="1:18" s="2" customFormat="1" ht="15" customHeight="1" x14ac:dyDescent="0.25">
      <c r="N27" s="5"/>
    </row>
    <row r="28" spans="1:18" s="2" customFormat="1" ht="15" customHeight="1" x14ac:dyDescent="0.25">
      <c r="M28" s="7"/>
      <c r="N28" s="8"/>
    </row>
    <row r="29" spans="1:18" s="2" customFormat="1" ht="15" customHeight="1" x14ac:dyDescent="0.25">
      <c r="M29" s="6"/>
    </row>
    <row r="30" spans="1:18" s="2" customFormat="1" ht="15.75" x14ac:dyDescent="0.25">
      <c r="N30" s="5"/>
    </row>
    <row r="31" spans="1:18" s="2" customFormat="1" ht="15.75" x14ac:dyDescent="0.25">
      <c r="N31" s="5"/>
    </row>
    <row r="32" spans="1:18" ht="16.5" customHeight="1" x14ac:dyDescent="0.25">
      <c r="A32" s="216" t="s">
        <v>0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9" ht="16.5" customHeight="1" x14ac:dyDescent="0.25">
      <c r="A33" s="216" t="s">
        <v>196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9" ht="16.5" customHeight="1" x14ac:dyDescent="0.25">
      <c r="A34" s="228" t="s">
        <v>202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</row>
    <row r="35" spans="1:19" ht="9.75" customHeight="1" thickBot="1" x14ac:dyDescent="0.3"/>
    <row r="36" spans="1:19" s="83" customFormat="1" ht="19.5" customHeight="1" thickTop="1" thickBot="1" x14ac:dyDescent="0.3">
      <c r="A36" s="207" t="s">
        <v>2</v>
      </c>
      <c r="B36" s="219" t="s">
        <v>18</v>
      </c>
      <c r="C36" s="220" t="s">
        <v>8</v>
      </c>
      <c r="D36" s="221"/>
      <c r="E36" s="221"/>
      <c r="F36" s="221"/>
      <c r="G36" s="221"/>
      <c r="H36" s="221"/>
      <c r="I36" s="221"/>
      <c r="J36" s="221"/>
      <c r="K36" s="221"/>
      <c r="L36" s="221"/>
      <c r="M36" s="222"/>
      <c r="N36" s="223" t="s">
        <v>16</v>
      </c>
      <c r="O36" s="208"/>
      <c r="P36" s="219"/>
      <c r="Q36" s="224" t="s">
        <v>20</v>
      </c>
      <c r="R36" s="206"/>
    </row>
    <row r="37" spans="1:19" s="83" customFormat="1" ht="15.75" customHeight="1" thickTop="1" x14ac:dyDescent="0.25">
      <c r="A37" s="217"/>
      <c r="B37" s="214"/>
      <c r="C37" s="207" t="s">
        <v>3</v>
      </c>
      <c r="D37" s="208"/>
      <c r="E37" s="208"/>
      <c r="F37" s="208"/>
      <c r="G37" s="209"/>
      <c r="H37" s="207" t="s">
        <v>9</v>
      </c>
      <c r="I37" s="208"/>
      <c r="J37" s="208"/>
      <c r="K37" s="208"/>
      <c r="L37" s="208"/>
      <c r="M37" s="209"/>
      <c r="N37" s="210" t="s">
        <v>17</v>
      </c>
      <c r="O37" s="212" t="s">
        <v>15</v>
      </c>
      <c r="P37" s="214" t="s">
        <v>7</v>
      </c>
      <c r="Q37" s="225"/>
      <c r="R37" s="206"/>
    </row>
    <row r="38" spans="1:19" s="83" customFormat="1" ht="63.75" thickBot="1" x14ac:dyDescent="0.3">
      <c r="A38" s="218"/>
      <c r="B38" s="215"/>
      <c r="C38" s="82" t="s">
        <v>4</v>
      </c>
      <c r="D38" s="80" t="s">
        <v>5</v>
      </c>
      <c r="E38" s="80" t="s">
        <v>19</v>
      </c>
      <c r="F38" s="80" t="s">
        <v>6</v>
      </c>
      <c r="G38" s="20" t="s">
        <v>7</v>
      </c>
      <c r="H38" s="82" t="s">
        <v>10</v>
      </c>
      <c r="I38" s="80" t="s">
        <v>11</v>
      </c>
      <c r="J38" s="80" t="s">
        <v>12</v>
      </c>
      <c r="K38" s="80" t="s">
        <v>14</v>
      </c>
      <c r="L38" s="80" t="s">
        <v>13</v>
      </c>
      <c r="M38" s="20" t="s">
        <v>7</v>
      </c>
      <c r="N38" s="211"/>
      <c r="O38" s="213"/>
      <c r="P38" s="215"/>
      <c r="Q38" s="226"/>
      <c r="R38" s="206"/>
    </row>
    <row r="39" spans="1:19" s="3" customFormat="1" ht="17.25" thickTop="1" thickBot="1" x14ac:dyDescent="0.3">
      <c r="A39" s="11">
        <v>1</v>
      </c>
      <c r="B39" s="15">
        <v>2</v>
      </c>
      <c r="C39" s="11">
        <v>3</v>
      </c>
      <c r="D39" s="12">
        <v>4</v>
      </c>
      <c r="E39" s="12">
        <v>5</v>
      </c>
      <c r="F39" s="12">
        <v>6</v>
      </c>
      <c r="G39" s="13">
        <v>7</v>
      </c>
      <c r="H39" s="11">
        <v>8</v>
      </c>
      <c r="I39" s="12">
        <v>9</v>
      </c>
      <c r="J39" s="12">
        <v>10</v>
      </c>
      <c r="K39" s="12">
        <v>11</v>
      </c>
      <c r="L39" s="12">
        <v>12</v>
      </c>
      <c r="M39" s="13">
        <v>13</v>
      </c>
      <c r="N39" s="19">
        <v>14</v>
      </c>
      <c r="O39" s="12">
        <v>15</v>
      </c>
      <c r="P39" s="15">
        <v>16</v>
      </c>
      <c r="Q39" s="21">
        <v>17</v>
      </c>
    </row>
    <row r="40" spans="1:19" s="2" customFormat="1" ht="20.25" customHeight="1" thickTop="1" x14ac:dyDescent="0.25">
      <c r="A40" s="9">
        <v>1</v>
      </c>
      <c r="B40" s="17" t="s">
        <v>42</v>
      </c>
      <c r="C40" s="23">
        <v>147</v>
      </c>
      <c r="D40" s="23">
        <v>0</v>
      </c>
      <c r="E40" s="23">
        <v>0</v>
      </c>
      <c r="F40" s="23">
        <v>0</v>
      </c>
      <c r="G40" s="30">
        <f>SUM(C40:F40)</f>
        <v>147</v>
      </c>
      <c r="H40" s="23">
        <v>0</v>
      </c>
      <c r="I40" s="38">
        <v>0.2</v>
      </c>
      <c r="J40" s="23">
        <v>0</v>
      </c>
      <c r="K40" s="23">
        <v>0</v>
      </c>
      <c r="L40" s="23">
        <v>0</v>
      </c>
      <c r="M40" s="31">
        <f>SUM(H40:L40)</f>
        <v>0.2</v>
      </c>
      <c r="N40" s="38">
        <v>60.8</v>
      </c>
      <c r="O40" s="23">
        <v>5</v>
      </c>
      <c r="P40" s="40">
        <f>SUM(N40:O40)</f>
        <v>65.8</v>
      </c>
      <c r="Q40" s="28">
        <f>SUM(G40,M40,P40)</f>
        <v>213</v>
      </c>
      <c r="S40" s="2">
        <v>228</v>
      </c>
    </row>
    <row r="41" spans="1:19" s="2" customFormat="1" ht="20.25" customHeight="1" x14ac:dyDescent="0.25">
      <c r="A41" s="9">
        <v>2</v>
      </c>
      <c r="B41" s="17" t="s">
        <v>41</v>
      </c>
      <c r="C41" s="23">
        <v>133</v>
      </c>
      <c r="D41" s="23">
        <v>0</v>
      </c>
      <c r="E41" s="23">
        <v>20</v>
      </c>
      <c r="F41" s="23">
        <v>0</v>
      </c>
      <c r="G41" s="30">
        <f>SUM(C41:F41)</f>
        <v>153</v>
      </c>
      <c r="H41" s="23">
        <v>10</v>
      </c>
      <c r="I41" s="38">
        <v>0.2</v>
      </c>
      <c r="J41" s="23">
        <v>0</v>
      </c>
      <c r="K41" s="23">
        <v>0</v>
      </c>
      <c r="L41" s="23">
        <v>0</v>
      </c>
      <c r="M41" s="31">
        <f>SUM(H41:L41)</f>
        <v>10.199999999999999</v>
      </c>
      <c r="N41" s="38">
        <v>93.8</v>
      </c>
      <c r="O41" s="23">
        <v>5</v>
      </c>
      <c r="P41" s="40">
        <f>SUM(N41:O41)</f>
        <v>98.8</v>
      </c>
      <c r="Q41" s="28">
        <f>SUM(G41,M41,P41)</f>
        <v>262</v>
      </c>
      <c r="S41" s="2">
        <v>335</v>
      </c>
    </row>
    <row r="42" spans="1:19" s="2" customFormat="1" ht="20.25" customHeight="1" x14ac:dyDescent="0.25">
      <c r="A42" s="10">
        <v>3</v>
      </c>
      <c r="B42" s="16" t="s">
        <v>33</v>
      </c>
      <c r="C42" s="23">
        <v>0</v>
      </c>
      <c r="D42" s="23">
        <v>0</v>
      </c>
      <c r="E42" s="23">
        <v>103</v>
      </c>
      <c r="F42" s="23">
        <v>44</v>
      </c>
      <c r="G42" s="25">
        <f>SUM(C42:F42)</f>
        <v>147</v>
      </c>
      <c r="H42" s="23">
        <v>1</v>
      </c>
      <c r="I42" s="38">
        <v>0.1</v>
      </c>
      <c r="J42" s="23">
        <v>0</v>
      </c>
      <c r="K42" s="23">
        <v>0</v>
      </c>
      <c r="L42" s="23">
        <v>0</v>
      </c>
      <c r="M42" s="26">
        <f>SUM(H42:L42)</f>
        <v>1.1000000000000001</v>
      </c>
      <c r="N42" s="38">
        <v>73.900000000000006</v>
      </c>
      <c r="O42" s="23">
        <v>6</v>
      </c>
      <c r="P42" s="39">
        <f>SUM(N42:O42)</f>
        <v>79.900000000000006</v>
      </c>
      <c r="Q42" s="27">
        <f>SUM(G42,M42,P42)</f>
        <v>228</v>
      </c>
      <c r="S42" s="37">
        <v>321</v>
      </c>
    </row>
    <row r="43" spans="1:19" s="2" customFormat="1" ht="20.25" customHeight="1" x14ac:dyDescent="0.25">
      <c r="A43" s="9">
        <v>4</v>
      </c>
      <c r="B43" s="17" t="s">
        <v>34</v>
      </c>
      <c r="C43" s="23">
        <v>0</v>
      </c>
      <c r="D43" s="23">
        <v>0</v>
      </c>
      <c r="E43" s="23">
        <v>165</v>
      </c>
      <c r="F43" s="23">
        <v>25</v>
      </c>
      <c r="G43" s="30">
        <f t="shared" ref="G43:G49" si="5">SUM(C43:F43)</f>
        <v>190</v>
      </c>
      <c r="H43" s="23">
        <v>42</v>
      </c>
      <c r="I43" s="38">
        <v>0.1</v>
      </c>
      <c r="J43" s="23">
        <v>0</v>
      </c>
      <c r="K43" s="23">
        <v>0</v>
      </c>
      <c r="L43" s="23">
        <v>0</v>
      </c>
      <c r="M43" s="31">
        <f t="shared" ref="M43:M49" si="6">SUM(H43:L43)</f>
        <v>42.1</v>
      </c>
      <c r="N43" s="38">
        <v>92.9</v>
      </c>
      <c r="O43" s="23">
        <v>10</v>
      </c>
      <c r="P43" s="40">
        <f t="shared" ref="P43:P49" si="7">SUM(N43:O43)</f>
        <v>102.9</v>
      </c>
      <c r="Q43" s="28">
        <f t="shared" ref="Q43:Q49" si="8">SUM(G43,M43,P43)</f>
        <v>335</v>
      </c>
      <c r="S43" s="2">
        <v>433</v>
      </c>
    </row>
    <row r="44" spans="1:19" s="2" customFormat="1" ht="20.25" customHeight="1" x14ac:dyDescent="0.25">
      <c r="A44" s="9">
        <v>5</v>
      </c>
      <c r="B44" s="17" t="s">
        <v>35</v>
      </c>
      <c r="C44" s="23">
        <v>0</v>
      </c>
      <c r="D44" s="23">
        <v>0</v>
      </c>
      <c r="E44" s="23">
        <v>80</v>
      </c>
      <c r="F44" s="23">
        <v>60</v>
      </c>
      <c r="G44" s="30">
        <f t="shared" si="5"/>
        <v>140</v>
      </c>
      <c r="H44" s="23">
        <v>17</v>
      </c>
      <c r="I44" s="38">
        <v>0.4</v>
      </c>
      <c r="J44" s="23">
        <v>0</v>
      </c>
      <c r="K44" s="23">
        <v>0</v>
      </c>
      <c r="L44" s="23">
        <v>0</v>
      </c>
      <c r="M44" s="31">
        <f t="shared" si="6"/>
        <v>17.399999999999999</v>
      </c>
      <c r="N44" s="38">
        <v>139.6</v>
      </c>
      <c r="O44" s="23">
        <v>24</v>
      </c>
      <c r="P44" s="40">
        <f t="shared" si="7"/>
        <v>163.6</v>
      </c>
      <c r="Q44" s="28">
        <f t="shared" si="8"/>
        <v>321</v>
      </c>
      <c r="S44" s="2">
        <v>455</v>
      </c>
    </row>
    <row r="45" spans="1:19" s="2" customFormat="1" ht="20.25" customHeight="1" x14ac:dyDescent="0.25">
      <c r="A45" s="9">
        <v>6</v>
      </c>
      <c r="B45" s="17" t="s">
        <v>36</v>
      </c>
      <c r="C45" s="23">
        <v>0</v>
      </c>
      <c r="D45" s="23">
        <v>0</v>
      </c>
      <c r="E45" s="23">
        <v>90</v>
      </c>
      <c r="F45" s="23">
        <v>71</v>
      </c>
      <c r="G45" s="30">
        <f t="shared" si="5"/>
        <v>161</v>
      </c>
      <c r="H45" s="23">
        <v>0</v>
      </c>
      <c r="I45" s="38">
        <v>0.2</v>
      </c>
      <c r="J45" s="23">
        <v>0</v>
      </c>
      <c r="K45" s="23">
        <v>125</v>
      </c>
      <c r="L45" s="23">
        <v>0</v>
      </c>
      <c r="M45" s="31">
        <f t="shared" si="6"/>
        <v>125.2</v>
      </c>
      <c r="N45" s="38">
        <v>140.80000000000001</v>
      </c>
      <c r="O45" s="23">
        <v>6</v>
      </c>
      <c r="P45" s="40">
        <f t="shared" si="7"/>
        <v>146.80000000000001</v>
      </c>
      <c r="Q45" s="28">
        <f t="shared" si="8"/>
        <v>433</v>
      </c>
      <c r="S45" s="2">
        <v>251</v>
      </c>
    </row>
    <row r="46" spans="1:19" s="2" customFormat="1" ht="20.25" customHeight="1" x14ac:dyDescent="0.25">
      <c r="A46" s="9">
        <v>7</v>
      </c>
      <c r="B46" s="17" t="s">
        <v>37</v>
      </c>
      <c r="C46" s="23">
        <v>0</v>
      </c>
      <c r="D46" s="23">
        <v>5</v>
      </c>
      <c r="E46" s="23">
        <v>40</v>
      </c>
      <c r="F46" s="23">
        <v>49</v>
      </c>
      <c r="G46" s="30">
        <f t="shared" si="5"/>
        <v>94</v>
      </c>
      <c r="H46" s="23">
        <v>40</v>
      </c>
      <c r="I46" s="38">
        <v>0.1</v>
      </c>
      <c r="J46" s="23">
        <v>0</v>
      </c>
      <c r="K46" s="23">
        <v>120</v>
      </c>
      <c r="L46" s="23">
        <v>0</v>
      </c>
      <c r="M46" s="31">
        <f t="shared" si="6"/>
        <v>160.1</v>
      </c>
      <c r="N46" s="38">
        <v>193.9</v>
      </c>
      <c r="O46" s="23">
        <v>7</v>
      </c>
      <c r="P46" s="40">
        <f t="shared" si="7"/>
        <v>200.9</v>
      </c>
      <c r="Q46" s="28">
        <f t="shared" si="8"/>
        <v>455</v>
      </c>
      <c r="S46" s="2">
        <v>292</v>
      </c>
    </row>
    <row r="47" spans="1:19" s="2" customFormat="1" ht="20.25" customHeight="1" x14ac:dyDescent="0.25">
      <c r="A47" s="9">
        <v>8</v>
      </c>
      <c r="B47" s="17" t="s">
        <v>38</v>
      </c>
      <c r="C47" s="23">
        <v>0</v>
      </c>
      <c r="D47" s="23">
        <v>15</v>
      </c>
      <c r="E47" s="23">
        <v>0</v>
      </c>
      <c r="F47" s="23">
        <v>68</v>
      </c>
      <c r="G47" s="30">
        <f t="shared" si="5"/>
        <v>83</v>
      </c>
      <c r="H47" s="23">
        <v>50</v>
      </c>
      <c r="I47" s="38">
        <v>0.1</v>
      </c>
      <c r="J47" s="23">
        <v>0</v>
      </c>
      <c r="K47" s="23">
        <v>0</v>
      </c>
      <c r="L47" s="23">
        <v>0</v>
      </c>
      <c r="M47" s="31">
        <f t="shared" si="6"/>
        <v>50.1</v>
      </c>
      <c r="N47" s="38">
        <v>104.9</v>
      </c>
      <c r="O47" s="23">
        <v>13</v>
      </c>
      <c r="P47" s="40">
        <f t="shared" si="7"/>
        <v>117.9</v>
      </c>
      <c r="Q47" s="28">
        <f t="shared" si="8"/>
        <v>251</v>
      </c>
      <c r="S47" s="2">
        <v>280</v>
      </c>
    </row>
    <row r="48" spans="1:19" s="2" customFormat="1" ht="20.25" customHeight="1" x14ac:dyDescent="0.25">
      <c r="A48" s="9">
        <v>9</v>
      </c>
      <c r="B48" s="17" t="s">
        <v>39</v>
      </c>
      <c r="C48" s="23">
        <v>122</v>
      </c>
      <c r="D48" s="23">
        <v>0</v>
      </c>
      <c r="E48" s="23">
        <v>13</v>
      </c>
      <c r="F48" s="23">
        <v>60</v>
      </c>
      <c r="G48" s="30">
        <f t="shared" si="5"/>
        <v>195</v>
      </c>
      <c r="H48" s="23">
        <v>19</v>
      </c>
      <c r="I48" s="38">
        <v>0.2</v>
      </c>
      <c r="J48" s="23">
        <v>0</v>
      </c>
      <c r="K48" s="23">
        <v>0</v>
      </c>
      <c r="L48" s="23">
        <v>0</v>
      </c>
      <c r="M48" s="31">
        <f t="shared" si="6"/>
        <v>19.2</v>
      </c>
      <c r="N48" s="38">
        <v>70.8</v>
      </c>
      <c r="O48" s="23">
        <v>7</v>
      </c>
      <c r="P48" s="40">
        <f t="shared" si="7"/>
        <v>77.8</v>
      </c>
      <c r="Q48" s="28">
        <f t="shared" si="8"/>
        <v>292</v>
      </c>
      <c r="S48" s="2">
        <v>262</v>
      </c>
    </row>
    <row r="49" spans="1:19" s="2" customFormat="1" ht="20.25" customHeight="1" x14ac:dyDescent="0.25">
      <c r="A49" s="9">
        <v>10</v>
      </c>
      <c r="B49" s="17" t="s">
        <v>40</v>
      </c>
      <c r="C49" s="23">
        <v>123</v>
      </c>
      <c r="D49" s="23">
        <v>0</v>
      </c>
      <c r="E49" s="23">
        <v>0</v>
      </c>
      <c r="F49" s="23">
        <v>41</v>
      </c>
      <c r="G49" s="30">
        <f t="shared" si="5"/>
        <v>164</v>
      </c>
      <c r="H49" s="23">
        <v>10</v>
      </c>
      <c r="I49" s="38">
        <v>0.5</v>
      </c>
      <c r="J49" s="23">
        <v>0</v>
      </c>
      <c r="K49" s="23">
        <v>0</v>
      </c>
      <c r="L49" s="23">
        <v>0</v>
      </c>
      <c r="M49" s="31">
        <f t="shared" si="6"/>
        <v>10.5</v>
      </c>
      <c r="N49" s="38">
        <v>101.5</v>
      </c>
      <c r="O49" s="23">
        <v>4</v>
      </c>
      <c r="P49" s="40">
        <f t="shared" si="7"/>
        <v>105.5</v>
      </c>
      <c r="Q49" s="28">
        <f t="shared" si="8"/>
        <v>280</v>
      </c>
      <c r="S49" s="2">
        <v>213</v>
      </c>
    </row>
    <row r="50" spans="1:19" s="2" customFormat="1" ht="20.25" customHeight="1" x14ac:dyDescent="0.25">
      <c r="A50" s="9">
        <v>11</v>
      </c>
      <c r="B50" s="17" t="s">
        <v>43</v>
      </c>
      <c r="C50" s="23">
        <v>230</v>
      </c>
      <c r="D50" s="23">
        <v>0</v>
      </c>
      <c r="E50" s="23">
        <v>0</v>
      </c>
      <c r="F50" s="23">
        <v>0</v>
      </c>
      <c r="G50" s="30">
        <f>SUM(C50:F50)</f>
        <v>230</v>
      </c>
      <c r="H50" s="23">
        <v>5</v>
      </c>
      <c r="I50" s="38">
        <v>0.3</v>
      </c>
      <c r="J50" s="23">
        <v>0</v>
      </c>
      <c r="K50" s="23">
        <v>0</v>
      </c>
      <c r="L50" s="23">
        <v>0</v>
      </c>
      <c r="M50" s="31">
        <f>SUM(H50:L50)</f>
        <v>5.3</v>
      </c>
      <c r="N50" s="38">
        <v>85.7</v>
      </c>
      <c r="O50" s="23">
        <v>15</v>
      </c>
      <c r="P50" s="40">
        <f>SUM(N50:O50)</f>
        <v>100.7</v>
      </c>
      <c r="Q50" s="28">
        <f>SUM(G50,M50,P50)</f>
        <v>336</v>
      </c>
      <c r="S50" s="2">
        <v>336</v>
      </c>
    </row>
    <row r="51" spans="1:19" s="2" customFormat="1" ht="20.25" customHeight="1" x14ac:dyDescent="0.25">
      <c r="A51" s="9">
        <v>12</v>
      </c>
      <c r="B51" s="17" t="s">
        <v>44</v>
      </c>
      <c r="C51" s="23">
        <v>167</v>
      </c>
      <c r="D51" s="23">
        <v>0</v>
      </c>
      <c r="E51" s="23">
        <v>0</v>
      </c>
      <c r="F51" s="23">
        <v>0</v>
      </c>
      <c r="G51" s="30">
        <f>SUM(C51:F51)</f>
        <v>167</v>
      </c>
      <c r="H51" s="23">
        <v>33</v>
      </c>
      <c r="I51" s="38">
        <v>0.4</v>
      </c>
      <c r="J51" s="23">
        <v>0</v>
      </c>
      <c r="K51" s="23">
        <v>0</v>
      </c>
      <c r="L51" s="23">
        <v>0</v>
      </c>
      <c r="M51" s="31">
        <f>SUM(H51:L51)</f>
        <v>33.4</v>
      </c>
      <c r="N51" s="38">
        <v>95.6</v>
      </c>
      <c r="O51" s="23">
        <v>20</v>
      </c>
      <c r="P51" s="40">
        <f>SUM(N51:O51)</f>
        <v>115.6</v>
      </c>
      <c r="Q51" s="28">
        <f>SUM(G51,M51,P51)</f>
        <v>316</v>
      </c>
      <c r="S51" s="2">
        <v>316</v>
      </c>
    </row>
    <row r="52" spans="1:19" s="2" customFormat="1" ht="20.25" customHeight="1" thickBot="1" x14ac:dyDescent="0.3">
      <c r="A52" s="9">
        <v>13</v>
      </c>
      <c r="B52" s="17" t="s">
        <v>45</v>
      </c>
      <c r="C52" s="23">
        <v>160</v>
      </c>
      <c r="D52" s="23">
        <v>0</v>
      </c>
      <c r="E52" s="23">
        <v>0</v>
      </c>
      <c r="F52" s="23">
        <v>0</v>
      </c>
      <c r="G52" s="30">
        <f>SUM(C52:F52)</f>
        <v>160</v>
      </c>
      <c r="H52" s="23">
        <v>62</v>
      </c>
      <c r="I52" s="38">
        <v>0.2</v>
      </c>
      <c r="J52" s="23">
        <v>0</v>
      </c>
      <c r="K52" s="23">
        <v>52</v>
      </c>
      <c r="L52" s="23">
        <v>0</v>
      </c>
      <c r="M52" s="31">
        <f>SUM(H52:L52)</f>
        <v>114.2</v>
      </c>
      <c r="N52" s="38">
        <v>175.8</v>
      </c>
      <c r="O52" s="23">
        <v>26</v>
      </c>
      <c r="P52" s="40">
        <f>SUM(N52:O52)</f>
        <v>201.8</v>
      </c>
      <c r="Q52" s="28">
        <f>SUM(G52,M52,P52)</f>
        <v>476</v>
      </c>
      <c r="S52" s="2">
        <v>476</v>
      </c>
    </row>
    <row r="53" spans="1:19" s="4" customFormat="1" ht="20.25" customHeight="1" thickTop="1" thickBot="1" x14ac:dyDescent="0.3">
      <c r="A53" s="14"/>
      <c r="B53" s="18" t="s">
        <v>7</v>
      </c>
      <c r="C53" s="24">
        <f>SUM(C40:C52)</f>
        <v>1082</v>
      </c>
      <c r="D53" s="24">
        <f t="shared" ref="D53:Q53" si="9">SUM(D40:D52)</f>
        <v>20</v>
      </c>
      <c r="E53" s="24">
        <f t="shared" si="9"/>
        <v>511</v>
      </c>
      <c r="F53" s="24">
        <f t="shared" si="9"/>
        <v>418</v>
      </c>
      <c r="G53" s="24">
        <f t="shared" si="9"/>
        <v>2031</v>
      </c>
      <c r="H53" s="24">
        <f t="shared" si="9"/>
        <v>289</v>
      </c>
      <c r="I53" s="24">
        <f t="shared" si="9"/>
        <v>3</v>
      </c>
      <c r="J53" s="24">
        <f t="shared" si="9"/>
        <v>0</v>
      </c>
      <c r="K53" s="24">
        <f t="shared" si="9"/>
        <v>297</v>
      </c>
      <c r="L53" s="24">
        <f t="shared" si="9"/>
        <v>0</v>
      </c>
      <c r="M53" s="24">
        <f t="shared" si="9"/>
        <v>589</v>
      </c>
      <c r="N53" s="24">
        <f t="shared" si="9"/>
        <v>1429.9999999999998</v>
      </c>
      <c r="O53" s="24">
        <f t="shared" si="9"/>
        <v>148</v>
      </c>
      <c r="P53" s="24">
        <f t="shared" si="9"/>
        <v>1577.9999999999998</v>
      </c>
      <c r="Q53" s="24">
        <f t="shared" si="9"/>
        <v>4198</v>
      </c>
      <c r="S53" s="4">
        <v>4198</v>
      </c>
    </row>
    <row r="54" spans="1:19" s="2" customFormat="1" ht="15" customHeight="1" thickTop="1" x14ac:dyDescent="0.25"/>
    <row r="55" spans="1:19" s="2" customFormat="1" ht="15" customHeight="1" x14ac:dyDescent="0.25">
      <c r="N55" s="5"/>
      <c r="Q55" s="36"/>
    </row>
    <row r="56" spans="1:19" s="2" customFormat="1" ht="15" customHeight="1" x14ac:dyDescent="0.25">
      <c r="N56" s="5"/>
    </row>
    <row r="57" spans="1:19" s="2" customFormat="1" ht="15" customHeight="1" x14ac:dyDescent="0.25">
      <c r="N57" s="5"/>
    </row>
    <row r="58" spans="1:19" s="2" customFormat="1" ht="15" customHeight="1" x14ac:dyDescent="0.25">
      <c r="N58" s="5"/>
    </row>
    <row r="59" spans="1:19" s="2" customFormat="1" ht="15" customHeight="1" x14ac:dyDescent="0.25">
      <c r="N59" s="5"/>
    </row>
    <row r="60" spans="1:19" s="2" customFormat="1" ht="15" customHeight="1" x14ac:dyDescent="0.25">
      <c r="M60" s="7"/>
      <c r="N60" s="8"/>
    </row>
    <row r="61" spans="1:19" s="2" customFormat="1" ht="15" customHeight="1" x14ac:dyDescent="0.25">
      <c r="M61" s="6"/>
    </row>
    <row r="62" spans="1:19" ht="16.5" customHeight="1" x14ac:dyDescent="0.25">
      <c r="A62" s="216" t="s">
        <v>0</v>
      </c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1:19" ht="16.5" customHeight="1" x14ac:dyDescent="0.25">
      <c r="A63" s="216" t="s">
        <v>203</v>
      </c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1:19" ht="16.5" customHeight="1" x14ac:dyDescent="0.25">
      <c r="A64" s="228" t="s">
        <v>47</v>
      </c>
      <c r="B64" s="228"/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</row>
    <row r="65" spans="1:19" ht="9.75" customHeight="1" thickBot="1" x14ac:dyDescent="0.3"/>
    <row r="66" spans="1:19" s="83" customFormat="1" ht="19.5" customHeight="1" thickTop="1" thickBot="1" x14ac:dyDescent="0.3">
      <c r="A66" s="207" t="s">
        <v>2</v>
      </c>
      <c r="B66" s="219" t="s">
        <v>18</v>
      </c>
      <c r="C66" s="220" t="s">
        <v>8</v>
      </c>
      <c r="D66" s="221"/>
      <c r="E66" s="221"/>
      <c r="F66" s="221"/>
      <c r="G66" s="221"/>
      <c r="H66" s="221"/>
      <c r="I66" s="221"/>
      <c r="J66" s="221"/>
      <c r="K66" s="221"/>
      <c r="L66" s="221"/>
      <c r="M66" s="222"/>
      <c r="N66" s="223" t="s">
        <v>16</v>
      </c>
      <c r="O66" s="208"/>
      <c r="P66" s="219"/>
      <c r="Q66" s="224" t="s">
        <v>20</v>
      </c>
      <c r="R66" s="206"/>
    </row>
    <row r="67" spans="1:19" s="83" customFormat="1" ht="15.75" customHeight="1" thickTop="1" x14ac:dyDescent="0.25">
      <c r="A67" s="217"/>
      <c r="B67" s="214"/>
      <c r="C67" s="207" t="s">
        <v>3</v>
      </c>
      <c r="D67" s="208"/>
      <c r="E67" s="208"/>
      <c r="F67" s="208"/>
      <c r="G67" s="209"/>
      <c r="H67" s="207" t="s">
        <v>9</v>
      </c>
      <c r="I67" s="208"/>
      <c r="J67" s="208"/>
      <c r="K67" s="208"/>
      <c r="L67" s="208"/>
      <c r="M67" s="209"/>
      <c r="N67" s="210" t="s">
        <v>17</v>
      </c>
      <c r="O67" s="212" t="s">
        <v>15</v>
      </c>
      <c r="P67" s="214" t="s">
        <v>7</v>
      </c>
      <c r="Q67" s="225"/>
      <c r="R67" s="206"/>
    </row>
    <row r="68" spans="1:19" s="83" customFormat="1" ht="63.75" thickBot="1" x14ac:dyDescent="0.3">
      <c r="A68" s="218"/>
      <c r="B68" s="215"/>
      <c r="C68" s="82" t="s">
        <v>4</v>
      </c>
      <c r="D68" s="80" t="s">
        <v>5</v>
      </c>
      <c r="E68" s="80" t="s">
        <v>19</v>
      </c>
      <c r="F68" s="80" t="s">
        <v>6</v>
      </c>
      <c r="G68" s="20" t="s">
        <v>7</v>
      </c>
      <c r="H68" s="82" t="s">
        <v>10</v>
      </c>
      <c r="I68" s="80" t="s">
        <v>11</v>
      </c>
      <c r="J68" s="80" t="s">
        <v>12</v>
      </c>
      <c r="K68" s="80" t="s">
        <v>14</v>
      </c>
      <c r="L68" s="80" t="s">
        <v>13</v>
      </c>
      <c r="M68" s="20" t="s">
        <v>7</v>
      </c>
      <c r="N68" s="211"/>
      <c r="O68" s="213"/>
      <c r="P68" s="215"/>
      <c r="Q68" s="226"/>
      <c r="R68" s="206"/>
    </row>
    <row r="69" spans="1:19" s="3" customFormat="1" ht="17.25" thickTop="1" thickBot="1" x14ac:dyDescent="0.3">
      <c r="A69" s="11">
        <v>1</v>
      </c>
      <c r="B69" s="15">
        <v>2</v>
      </c>
      <c r="C69" s="11">
        <v>3</v>
      </c>
      <c r="D69" s="12">
        <v>4</v>
      </c>
      <c r="E69" s="12">
        <v>5</v>
      </c>
      <c r="F69" s="12">
        <v>6</v>
      </c>
      <c r="G69" s="13">
        <v>7</v>
      </c>
      <c r="H69" s="11">
        <v>8</v>
      </c>
      <c r="I69" s="12">
        <v>9</v>
      </c>
      <c r="J69" s="12">
        <v>10</v>
      </c>
      <c r="K69" s="12">
        <v>11</v>
      </c>
      <c r="L69" s="12">
        <v>12</v>
      </c>
      <c r="M69" s="13">
        <v>13</v>
      </c>
      <c r="N69" s="19">
        <v>14</v>
      </c>
      <c r="O69" s="12">
        <v>15</v>
      </c>
      <c r="P69" s="15">
        <v>16</v>
      </c>
      <c r="Q69" s="21">
        <v>17</v>
      </c>
    </row>
    <row r="70" spans="1:19" s="2" customFormat="1" ht="20.25" customHeight="1" thickTop="1" x14ac:dyDescent="0.25">
      <c r="A70" s="10">
        <v>1</v>
      </c>
      <c r="B70" s="16" t="s">
        <v>48</v>
      </c>
      <c r="C70" s="23">
        <v>2</v>
      </c>
      <c r="D70" s="23">
        <v>3</v>
      </c>
      <c r="E70" s="23">
        <v>0</v>
      </c>
      <c r="F70" s="23">
        <v>5</v>
      </c>
      <c r="G70" s="25">
        <f>SUM(C70:F70)</f>
        <v>10</v>
      </c>
      <c r="H70" s="23">
        <v>173</v>
      </c>
      <c r="I70" s="44">
        <v>0.06</v>
      </c>
      <c r="J70" s="23">
        <v>46</v>
      </c>
      <c r="K70" s="23">
        <v>198</v>
      </c>
      <c r="L70" s="23">
        <v>0</v>
      </c>
      <c r="M70" s="49">
        <f>SUM(H70:L70)</f>
        <v>417.06</v>
      </c>
      <c r="N70" s="23">
        <v>133</v>
      </c>
      <c r="O70" s="44">
        <v>13.94</v>
      </c>
      <c r="P70" s="52">
        <f>SUM(N70:O70)</f>
        <v>146.94</v>
      </c>
      <c r="Q70" s="27">
        <f>SUM(G70,M70,P70)</f>
        <v>574</v>
      </c>
      <c r="S70" s="37">
        <v>574</v>
      </c>
    </row>
    <row r="71" spans="1:19" s="2" customFormat="1" ht="20.25" customHeight="1" x14ac:dyDescent="0.25">
      <c r="A71" s="9">
        <v>2</v>
      </c>
      <c r="B71" s="17" t="s">
        <v>49</v>
      </c>
      <c r="C71" s="23">
        <v>0</v>
      </c>
      <c r="D71" s="23">
        <v>0</v>
      </c>
      <c r="E71" s="23">
        <v>0</v>
      </c>
      <c r="F71" s="23">
        <v>20</v>
      </c>
      <c r="G71" s="30">
        <f t="shared" ref="G71:G81" si="10">SUM(C71:F71)</f>
        <v>20</v>
      </c>
      <c r="H71" s="23">
        <v>154</v>
      </c>
      <c r="I71" s="44">
        <v>1.4999999999999999E-2</v>
      </c>
      <c r="J71" s="23">
        <v>50</v>
      </c>
      <c r="K71" s="23">
        <v>71</v>
      </c>
      <c r="L71" s="23">
        <v>0</v>
      </c>
      <c r="M71" s="50">
        <f t="shared" ref="M71:M81" si="11">SUM(H71:L71)</f>
        <v>275.01499999999999</v>
      </c>
      <c r="N71" s="23">
        <v>129</v>
      </c>
      <c r="O71" s="44">
        <v>45.984999999999999</v>
      </c>
      <c r="P71" s="53">
        <f t="shared" ref="P71:P81" si="12">SUM(N71:O71)</f>
        <v>174.98500000000001</v>
      </c>
      <c r="Q71" s="28">
        <f t="shared" ref="Q71:Q81" si="13">SUM(G71,M71,P71)</f>
        <v>470</v>
      </c>
      <c r="S71" s="2">
        <v>470</v>
      </c>
    </row>
    <row r="72" spans="1:19" s="2" customFormat="1" ht="20.25" customHeight="1" x14ac:dyDescent="0.25">
      <c r="A72" s="9">
        <v>3</v>
      </c>
      <c r="B72" s="17" t="s">
        <v>50</v>
      </c>
      <c r="C72" s="23">
        <v>5</v>
      </c>
      <c r="D72" s="23">
        <v>24</v>
      </c>
      <c r="E72" s="23">
        <v>0</v>
      </c>
      <c r="F72" s="23">
        <v>51</v>
      </c>
      <c r="G72" s="30">
        <f t="shared" si="10"/>
        <v>80</v>
      </c>
      <c r="H72" s="23">
        <v>50</v>
      </c>
      <c r="I72" s="44">
        <v>3.2000000000000001E-2</v>
      </c>
      <c r="J72" s="23">
        <v>136</v>
      </c>
      <c r="K72" s="23">
        <v>74</v>
      </c>
      <c r="L72" s="23">
        <v>0</v>
      </c>
      <c r="M72" s="50">
        <f t="shared" si="11"/>
        <v>260.03199999999998</v>
      </c>
      <c r="N72" s="23">
        <v>109</v>
      </c>
      <c r="O72" s="44">
        <v>7.968</v>
      </c>
      <c r="P72" s="53">
        <f t="shared" si="12"/>
        <v>116.968</v>
      </c>
      <c r="Q72" s="28">
        <f t="shared" si="13"/>
        <v>457</v>
      </c>
      <c r="S72" s="2">
        <v>457</v>
      </c>
    </row>
    <row r="73" spans="1:19" s="2" customFormat="1" ht="20.25" customHeight="1" x14ac:dyDescent="0.25">
      <c r="A73" s="9">
        <v>4</v>
      </c>
      <c r="B73" s="17" t="s">
        <v>51</v>
      </c>
      <c r="C73" s="23">
        <v>0</v>
      </c>
      <c r="D73" s="23">
        <v>0</v>
      </c>
      <c r="E73" s="23">
        <v>0</v>
      </c>
      <c r="F73" s="23">
        <v>78</v>
      </c>
      <c r="G73" s="30">
        <f t="shared" si="10"/>
        <v>78</v>
      </c>
      <c r="H73" s="23">
        <v>8</v>
      </c>
      <c r="I73" s="44">
        <v>6.4000000000000001E-2</v>
      </c>
      <c r="J73" s="23">
        <v>86</v>
      </c>
      <c r="K73" s="23">
        <v>107</v>
      </c>
      <c r="L73" s="23">
        <v>0</v>
      </c>
      <c r="M73" s="50">
        <f t="shared" si="11"/>
        <v>201.06399999999999</v>
      </c>
      <c r="N73" s="23">
        <v>143</v>
      </c>
      <c r="O73" s="44">
        <v>2.9359999999999999</v>
      </c>
      <c r="P73" s="53">
        <f t="shared" si="12"/>
        <v>145.93600000000001</v>
      </c>
      <c r="Q73" s="28">
        <f t="shared" si="13"/>
        <v>425</v>
      </c>
      <c r="S73" s="2">
        <v>425</v>
      </c>
    </row>
    <row r="74" spans="1:19" s="2" customFormat="1" ht="20.25" customHeight="1" x14ac:dyDescent="0.25">
      <c r="A74" s="9">
        <v>5</v>
      </c>
      <c r="B74" s="17" t="s">
        <v>52</v>
      </c>
      <c r="C74" s="23">
        <v>0</v>
      </c>
      <c r="D74" s="23">
        <v>34</v>
      </c>
      <c r="E74" s="23">
        <v>0</v>
      </c>
      <c r="F74" s="23">
        <v>95</v>
      </c>
      <c r="G74" s="30">
        <f t="shared" si="10"/>
        <v>129</v>
      </c>
      <c r="H74" s="23">
        <v>25</v>
      </c>
      <c r="I74" s="44">
        <v>4.5999999999999999E-2</v>
      </c>
      <c r="J74" s="23">
        <v>0</v>
      </c>
      <c r="K74" s="23">
        <v>46</v>
      </c>
      <c r="L74" s="23">
        <v>0</v>
      </c>
      <c r="M74" s="50">
        <f t="shared" si="11"/>
        <v>71.045999999999992</v>
      </c>
      <c r="N74" s="23">
        <v>155</v>
      </c>
      <c r="O74" s="44">
        <v>17.954000000000001</v>
      </c>
      <c r="P74" s="53">
        <f t="shared" si="12"/>
        <v>172.95400000000001</v>
      </c>
      <c r="Q74" s="28">
        <f t="shared" si="13"/>
        <v>373</v>
      </c>
      <c r="S74" s="2">
        <v>373</v>
      </c>
    </row>
    <row r="75" spans="1:19" s="2" customFormat="1" ht="20.25" customHeight="1" x14ac:dyDescent="0.25">
      <c r="A75" s="9">
        <v>6</v>
      </c>
      <c r="B75" s="17" t="s">
        <v>47</v>
      </c>
      <c r="C75" s="23">
        <v>25</v>
      </c>
      <c r="D75" s="23">
        <v>32</v>
      </c>
      <c r="E75" s="23">
        <v>0</v>
      </c>
      <c r="F75" s="23">
        <v>90</v>
      </c>
      <c r="G75" s="30">
        <f t="shared" si="10"/>
        <v>147</v>
      </c>
      <c r="H75" s="23">
        <v>11</v>
      </c>
      <c r="I75" s="44">
        <v>0.2</v>
      </c>
      <c r="J75" s="23">
        <v>0</v>
      </c>
      <c r="K75" s="23">
        <v>3</v>
      </c>
      <c r="L75" s="23">
        <v>0</v>
      </c>
      <c r="M75" s="50">
        <f t="shared" si="11"/>
        <v>14.2</v>
      </c>
      <c r="N75" s="23">
        <v>81</v>
      </c>
      <c r="O75" s="44">
        <v>5.8</v>
      </c>
      <c r="P75" s="53">
        <f t="shared" si="12"/>
        <v>86.8</v>
      </c>
      <c r="Q75" s="28">
        <f t="shared" si="13"/>
        <v>248</v>
      </c>
      <c r="S75" s="2">
        <v>248</v>
      </c>
    </row>
    <row r="76" spans="1:19" s="2" customFormat="1" ht="20.25" customHeight="1" x14ac:dyDescent="0.25">
      <c r="A76" s="9">
        <v>7</v>
      </c>
      <c r="B76" s="17" t="s">
        <v>53</v>
      </c>
      <c r="C76" s="23">
        <v>70</v>
      </c>
      <c r="D76" s="23">
        <v>20</v>
      </c>
      <c r="E76" s="23">
        <v>0</v>
      </c>
      <c r="F76" s="23">
        <v>56</v>
      </c>
      <c r="G76" s="30">
        <f t="shared" si="10"/>
        <v>146</v>
      </c>
      <c r="H76" s="23">
        <v>42</v>
      </c>
      <c r="I76" s="44">
        <v>3.2000000000000001E-2</v>
      </c>
      <c r="J76" s="23">
        <v>0</v>
      </c>
      <c r="K76" s="23">
        <v>7</v>
      </c>
      <c r="L76" s="23">
        <v>0</v>
      </c>
      <c r="M76" s="50">
        <f t="shared" si="11"/>
        <v>49.031999999999996</v>
      </c>
      <c r="N76" s="23">
        <v>101</v>
      </c>
      <c r="O76" s="44">
        <v>20.968</v>
      </c>
      <c r="P76" s="53">
        <f t="shared" si="12"/>
        <v>121.968</v>
      </c>
      <c r="Q76" s="28">
        <f t="shared" si="13"/>
        <v>317</v>
      </c>
      <c r="S76" s="2">
        <v>317</v>
      </c>
    </row>
    <row r="77" spans="1:19" s="2" customFormat="1" ht="20.25" customHeight="1" x14ac:dyDescent="0.25">
      <c r="A77" s="9">
        <v>8</v>
      </c>
      <c r="B77" s="17" t="s">
        <v>54</v>
      </c>
      <c r="C77" s="23">
        <v>70</v>
      </c>
      <c r="D77" s="23">
        <v>6</v>
      </c>
      <c r="E77" s="23">
        <v>0</v>
      </c>
      <c r="F77" s="23">
        <v>14</v>
      </c>
      <c r="G77" s="30">
        <f t="shared" si="10"/>
        <v>90</v>
      </c>
      <c r="H77" s="23">
        <v>59</v>
      </c>
      <c r="I77" s="44">
        <v>0.128</v>
      </c>
      <c r="J77" s="23">
        <v>0</v>
      </c>
      <c r="K77" s="23">
        <v>31</v>
      </c>
      <c r="L77" s="23">
        <v>0</v>
      </c>
      <c r="M77" s="50">
        <f t="shared" si="11"/>
        <v>90.128</v>
      </c>
      <c r="N77" s="23">
        <v>60</v>
      </c>
      <c r="O77" s="44">
        <v>5.8719999999999999</v>
      </c>
      <c r="P77" s="53">
        <f t="shared" si="12"/>
        <v>65.872</v>
      </c>
      <c r="Q77" s="28">
        <f t="shared" si="13"/>
        <v>246</v>
      </c>
      <c r="S77" s="2">
        <v>246</v>
      </c>
    </row>
    <row r="78" spans="1:19" s="2" customFormat="1" ht="20.25" customHeight="1" x14ac:dyDescent="0.25">
      <c r="A78" s="9">
        <v>9</v>
      </c>
      <c r="B78" s="17" t="s">
        <v>55</v>
      </c>
      <c r="C78" s="23">
        <v>110</v>
      </c>
      <c r="D78" s="23">
        <v>0</v>
      </c>
      <c r="E78" s="23">
        <v>0</v>
      </c>
      <c r="F78" s="23">
        <v>0</v>
      </c>
      <c r="G78" s="30">
        <f t="shared" si="10"/>
        <v>110</v>
      </c>
      <c r="H78" s="23">
        <v>49</v>
      </c>
      <c r="I78" s="44">
        <v>0.19700000000000001</v>
      </c>
      <c r="J78" s="23">
        <v>0</v>
      </c>
      <c r="K78" s="23">
        <v>11</v>
      </c>
      <c r="L78" s="23">
        <v>0</v>
      </c>
      <c r="M78" s="50">
        <f t="shared" si="11"/>
        <v>60.197000000000003</v>
      </c>
      <c r="N78" s="23">
        <v>143</v>
      </c>
      <c r="O78" s="44">
        <v>1.8029999999999999</v>
      </c>
      <c r="P78" s="53">
        <f t="shared" si="12"/>
        <v>144.803</v>
      </c>
      <c r="Q78" s="28">
        <f t="shared" si="13"/>
        <v>315</v>
      </c>
      <c r="S78" s="2">
        <v>315</v>
      </c>
    </row>
    <row r="79" spans="1:19" s="2" customFormat="1" ht="20.25" customHeight="1" x14ac:dyDescent="0.25">
      <c r="A79" s="9">
        <v>10</v>
      </c>
      <c r="B79" s="17" t="s">
        <v>56</v>
      </c>
      <c r="C79" s="23">
        <v>82</v>
      </c>
      <c r="D79" s="23">
        <v>0</v>
      </c>
      <c r="E79" s="23">
        <v>0</v>
      </c>
      <c r="F79" s="23">
        <v>0</v>
      </c>
      <c r="G79" s="30">
        <f t="shared" si="10"/>
        <v>82</v>
      </c>
      <c r="H79" s="23">
        <v>21</v>
      </c>
      <c r="I79" s="44">
        <v>1.9E-2</v>
      </c>
      <c r="J79" s="23">
        <v>0</v>
      </c>
      <c r="K79" s="23">
        <v>13</v>
      </c>
      <c r="L79" s="23">
        <v>0</v>
      </c>
      <c r="M79" s="50">
        <f t="shared" si="11"/>
        <v>34.018999999999998</v>
      </c>
      <c r="N79" s="23">
        <v>87</v>
      </c>
      <c r="O79" s="44">
        <v>9.9809999999999999</v>
      </c>
      <c r="P79" s="53">
        <f t="shared" si="12"/>
        <v>96.980999999999995</v>
      </c>
      <c r="Q79" s="28">
        <f t="shared" si="13"/>
        <v>213</v>
      </c>
      <c r="S79" s="2">
        <v>213</v>
      </c>
    </row>
    <row r="80" spans="1:19" s="2" customFormat="1" ht="20.25" customHeight="1" x14ac:dyDescent="0.25">
      <c r="A80" s="9">
        <v>11</v>
      </c>
      <c r="B80" s="17" t="s">
        <v>57</v>
      </c>
      <c r="C80" s="23">
        <v>128</v>
      </c>
      <c r="D80" s="23">
        <v>0</v>
      </c>
      <c r="E80" s="23">
        <v>0</v>
      </c>
      <c r="F80" s="23">
        <v>2</v>
      </c>
      <c r="G80" s="30">
        <f t="shared" si="10"/>
        <v>130</v>
      </c>
      <c r="H80" s="23">
        <v>43</v>
      </c>
      <c r="I80" s="44">
        <v>4.7E-2</v>
      </c>
      <c r="J80" s="23">
        <v>0</v>
      </c>
      <c r="K80" s="23">
        <v>17</v>
      </c>
      <c r="L80" s="23">
        <v>0</v>
      </c>
      <c r="M80" s="50">
        <f t="shared" si="11"/>
        <v>60.046999999999997</v>
      </c>
      <c r="N80" s="23">
        <v>156</v>
      </c>
      <c r="O80" s="44">
        <v>31.952999999999999</v>
      </c>
      <c r="P80" s="53">
        <f t="shared" si="12"/>
        <v>187.953</v>
      </c>
      <c r="Q80" s="28">
        <f t="shared" si="13"/>
        <v>378</v>
      </c>
      <c r="S80" s="2">
        <v>378</v>
      </c>
    </row>
    <row r="81" spans="1:19" s="2" customFormat="1" ht="20.25" customHeight="1" thickBot="1" x14ac:dyDescent="0.3">
      <c r="A81" s="9">
        <v>12</v>
      </c>
      <c r="B81" s="17" t="s">
        <v>58</v>
      </c>
      <c r="C81" s="23">
        <v>95</v>
      </c>
      <c r="D81" s="23">
        <v>6</v>
      </c>
      <c r="E81" s="23">
        <v>8</v>
      </c>
      <c r="F81" s="23">
        <v>0</v>
      </c>
      <c r="G81" s="30">
        <f t="shared" si="10"/>
        <v>109</v>
      </c>
      <c r="H81" s="23">
        <v>21</v>
      </c>
      <c r="I81" s="44">
        <v>0.16</v>
      </c>
      <c r="J81" s="23">
        <v>60</v>
      </c>
      <c r="K81" s="23">
        <v>26</v>
      </c>
      <c r="L81" s="23">
        <v>0</v>
      </c>
      <c r="M81" s="50">
        <f t="shared" si="11"/>
        <v>107.16</v>
      </c>
      <c r="N81" s="23">
        <v>142</v>
      </c>
      <c r="O81" s="43">
        <v>11.84</v>
      </c>
      <c r="P81" s="53">
        <f t="shared" si="12"/>
        <v>153.84</v>
      </c>
      <c r="Q81" s="28">
        <f t="shared" si="13"/>
        <v>370</v>
      </c>
      <c r="S81" s="2">
        <v>370</v>
      </c>
    </row>
    <row r="82" spans="1:19" s="4" customFormat="1" ht="20.25" customHeight="1" thickTop="1" thickBot="1" x14ac:dyDescent="0.3">
      <c r="A82" s="14"/>
      <c r="B82" s="18" t="s">
        <v>7</v>
      </c>
      <c r="C82" s="24">
        <f t="shared" ref="C82:Q82" si="14">SUM(C70:C81)</f>
        <v>587</v>
      </c>
      <c r="D82" s="32">
        <f t="shared" si="14"/>
        <v>125</v>
      </c>
      <c r="E82" s="32">
        <f t="shared" si="14"/>
        <v>8</v>
      </c>
      <c r="F82" s="32">
        <f t="shared" si="14"/>
        <v>411</v>
      </c>
      <c r="G82" s="33">
        <f t="shared" si="14"/>
        <v>1131</v>
      </c>
      <c r="H82" s="24">
        <f t="shared" si="14"/>
        <v>656</v>
      </c>
      <c r="I82" s="32">
        <f t="shared" si="14"/>
        <v>1</v>
      </c>
      <c r="J82" s="32">
        <f t="shared" si="14"/>
        <v>378</v>
      </c>
      <c r="K82" s="32">
        <f t="shared" si="14"/>
        <v>604</v>
      </c>
      <c r="L82" s="32">
        <f t="shared" si="14"/>
        <v>0</v>
      </c>
      <c r="M82" s="34">
        <f t="shared" si="14"/>
        <v>1639</v>
      </c>
      <c r="N82" s="35">
        <f t="shared" si="14"/>
        <v>1439</v>
      </c>
      <c r="O82" s="60">
        <f t="shared" si="14"/>
        <v>177.00000000000003</v>
      </c>
      <c r="P82" s="41">
        <f t="shared" si="14"/>
        <v>1616</v>
      </c>
      <c r="Q82" s="29">
        <f t="shared" si="14"/>
        <v>4386</v>
      </c>
      <c r="S82" s="4">
        <v>4386</v>
      </c>
    </row>
    <row r="83" spans="1:19" s="2" customFormat="1" ht="15" customHeight="1" thickTop="1" x14ac:dyDescent="0.25"/>
    <row r="84" spans="1:19" s="2" customFormat="1" ht="15" customHeight="1" x14ac:dyDescent="0.25">
      <c r="N84" s="5"/>
      <c r="Q84" s="36"/>
    </row>
    <row r="85" spans="1:19" s="2" customFormat="1" ht="15" customHeight="1" x14ac:dyDescent="0.25">
      <c r="N85" s="5"/>
    </row>
    <row r="86" spans="1:19" s="2" customFormat="1" ht="15" customHeight="1" x14ac:dyDescent="0.25">
      <c r="N86" s="5"/>
    </row>
    <row r="87" spans="1:19" s="2" customFormat="1" ht="15" customHeight="1" x14ac:dyDescent="0.25">
      <c r="N87" s="5"/>
    </row>
    <row r="88" spans="1:19" s="2" customFormat="1" ht="15" customHeight="1" x14ac:dyDescent="0.25">
      <c r="N88" s="5"/>
    </row>
    <row r="89" spans="1:19" s="2" customFormat="1" ht="15" customHeight="1" x14ac:dyDescent="0.25">
      <c r="M89" s="7"/>
      <c r="N89" s="8"/>
    </row>
    <row r="90" spans="1:19" s="2" customFormat="1" ht="15" customHeight="1" x14ac:dyDescent="0.25">
      <c r="M90" s="6"/>
    </row>
    <row r="91" spans="1:19" s="2" customFormat="1" ht="15.75" x14ac:dyDescent="0.25">
      <c r="N91" s="5"/>
    </row>
    <row r="92" spans="1:19" ht="16.5" customHeight="1" x14ac:dyDescent="0.25">
      <c r="A92" s="216" t="s">
        <v>0</v>
      </c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1:19" ht="16.5" customHeight="1" x14ac:dyDescent="0.25">
      <c r="A93" s="216" t="s">
        <v>46</v>
      </c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1:19" ht="16.5" customHeight="1" x14ac:dyDescent="0.25">
      <c r="A94" s="228" t="s">
        <v>59</v>
      </c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</row>
    <row r="95" spans="1:19" ht="9.75" customHeight="1" thickBot="1" x14ac:dyDescent="0.3"/>
    <row r="96" spans="1:19" s="83" customFormat="1" ht="19.5" customHeight="1" thickTop="1" thickBot="1" x14ac:dyDescent="0.3">
      <c r="A96" s="207" t="s">
        <v>2</v>
      </c>
      <c r="B96" s="219" t="s">
        <v>18</v>
      </c>
      <c r="C96" s="220" t="s">
        <v>8</v>
      </c>
      <c r="D96" s="221"/>
      <c r="E96" s="221"/>
      <c r="F96" s="221"/>
      <c r="G96" s="221"/>
      <c r="H96" s="221"/>
      <c r="I96" s="221"/>
      <c r="J96" s="221"/>
      <c r="K96" s="221"/>
      <c r="L96" s="221"/>
      <c r="M96" s="222"/>
      <c r="N96" s="223" t="s">
        <v>16</v>
      </c>
      <c r="O96" s="208"/>
      <c r="P96" s="219"/>
      <c r="Q96" s="224" t="s">
        <v>20</v>
      </c>
      <c r="R96" s="206"/>
    </row>
    <row r="97" spans="1:19" s="83" customFormat="1" ht="15.75" customHeight="1" thickTop="1" x14ac:dyDescent="0.25">
      <c r="A97" s="217"/>
      <c r="B97" s="214"/>
      <c r="C97" s="207" t="s">
        <v>3</v>
      </c>
      <c r="D97" s="208"/>
      <c r="E97" s="208"/>
      <c r="F97" s="208"/>
      <c r="G97" s="209"/>
      <c r="H97" s="207" t="s">
        <v>9</v>
      </c>
      <c r="I97" s="208"/>
      <c r="J97" s="208"/>
      <c r="K97" s="208"/>
      <c r="L97" s="208"/>
      <c r="M97" s="209"/>
      <c r="N97" s="210" t="s">
        <v>17</v>
      </c>
      <c r="O97" s="212" t="s">
        <v>15</v>
      </c>
      <c r="P97" s="214" t="s">
        <v>7</v>
      </c>
      <c r="Q97" s="225"/>
      <c r="R97" s="206"/>
    </row>
    <row r="98" spans="1:19" s="83" customFormat="1" ht="63.75" thickBot="1" x14ac:dyDescent="0.3">
      <c r="A98" s="218"/>
      <c r="B98" s="215"/>
      <c r="C98" s="82" t="s">
        <v>4</v>
      </c>
      <c r="D98" s="80" t="s">
        <v>5</v>
      </c>
      <c r="E98" s="80" t="s">
        <v>19</v>
      </c>
      <c r="F98" s="80" t="s">
        <v>6</v>
      </c>
      <c r="G98" s="20" t="s">
        <v>7</v>
      </c>
      <c r="H98" s="82" t="s">
        <v>10</v>
      </c>
      <c r="I98" s="80" t="s">
        <v>11</v>
      </c>
      <c r="J98" s="80" t="s">
        <v>12</v>
      </c>
      <c r="K98" s="80" t="s">
        <v>14</v>
      </c>
      <c r="L98" s="80" t="s">
        <v>13</v>
      </c>
      <c r="M98" s="20" t="s">
        <v>7</v>
      </c>
      <c r="N98" s="211"/>
      <c r="O98" s="213"/>
      <c r="P98" s="215"/>
      <c r="Q98" s="226"/>
      <c r="R98" s="206"/>
    </row>
    <row r="99" spans="1:19" s="3" customFormat="1" ht="17.25" thickTop="1" thickBot="1" x14ac:dyDescent="0.3">
      <c r="A99" s="11">
        <v>1</v>
      </c>
      <c r="B99" s="15">
        <v>2</v>
      </c>
      <c r="C99" s="11">
        <v>3</v>
      </c>
      <c r="D99" s="12">
        <v>4</v>
      </c>
      <c r="E99" s="12">
        <v>5</v>
      </c>
      <c r="F99" s="12">
        <v>6</v>
      </c>
      <c r="G99" s="13">
        <v>7</v>
      </c>
      <c r="H99" s="11">
        <v>8</v>
      </c>
      <c r="I99" s="12">
        <v>9</v>
      </c>
      <c r="J99" s="12">
        <v>10</v>
      </c>
      <c r="K99" s="12">
        <v>11</v>
      </c>
      <c r="L99" s="12">
        <v>12</v>
      </c>
      <c r="M99" s="13">
        <v>13</v>
      </c>
      <c r="N99" s="19">
        <v>14</v>
      </c>
      <c r="O99" s="12">
        <v>15</v>
      </c>
      <c r="P99" s="15">
        <v>16</v>
      </c>
      <c r="Q99" s="21">
        <v>17</v>
      </c>
    </row>
    <row r="100" spans="1:19" s="2" customFormat="1" ht="20.25" customHeight="1" thickTop="1" x14ac:dyDescent="0.25">
      <c r="A100" s="10">
        <v>1</v>
      </c>
      <c r="B100" s="16" t="s">
        <v>60</v>
      </c>
      <c r="C100" s="23">
        <v>78</v>
      </c>
      <c r="D100" s="23">
        <v>0</v>
      </c>
      <c r="E100" s="23">
        <v>0</v>
      </c>
      <c r="F100" s="23">
        <v>0</v>
      </c>
      <c r="G100" s="25">
        <f>SUM(C100:F100)</f>
        <v>78</v>
      </c>
      <c r="H100" s="23">
        <v>85</v>
      </c>
      <c r="I100" s="23">
        <v>0</v>
      </c>
      <c r="J100" s="23">
        <v>0</v>
      </c>
      <c r="K100" s="23">
        <v>65</v>
      </c>
      <c r="L100" s="23">
        <v>0</v>
      </c>
      <c r="M100" s="26">
        <f>SUM(H100:L100)</f>
        <v>150</v>
      </c>
      <c r="N100" s="23">
        <v>195</v>
      </c>
      <c r="O100" s="23">
        <v>42</v>
      </c>
      <c r="P100" s="25">
        <f>SUM(N100:O100)</f>
        <v>237</v>
      </c>
      <c r="Q100" s="27">
        <f>SUM(G100,M100,P100)</f>
        <v>465</v>
      </c>
      <c r="S100" s="37">
        <v>465</v>
      </c>
    </row>
    <row r="101" spans="1:19" s="2" customFormat="1" ht="20.25" customHeight="1" x14ac:dyDescent="0.25">
      <c r="A101" s="9">
        <v>2</v>
      </c>
      <c r="B101" s="17" t="s">
        <v>61</v>
      </c>
      <c r="C101" s="23">
        <v>0</v>
      </c>
      <c r="D101" s="23">
        <v>0</v>
      </c>
      <c r="E101" s="23">
        <v>0</v>
      </c>
      <c r="F101" s="23">
        <v>25</v>
      </c>
      <c r="G101" s="30">
        <f t="shared" ref="G101:G111" si="15">SUM(C101:F101)</f>
        <v>25</v>
      </c>
      <c r="H101" s="23">
        <v>137</v>
      </c>
      <c r="I101" s="23">
        <v>0</v>
      </c>
      <c r="J101" s="23">
        <v>12</v>
      </c>
      <c r="K101" s="23">
        <v>139</v>
      </c>
      <c r="L101" s="23">
        <v>0</v>
      </c>
      <c r="M101" s="31">
        <f t="shared" ref="M101:M111" si="16">SUM(H101:L101)</f>
        <v>288</v>
      </c>
      <c r="N101" s="23">
        <v>114</v>
      </c>
      <c r="O101" s="23">
        <v>12</v>
      </c>
      <c r="P101" s="30">
        <f t="shared" ref="P101:P111" si="17">SUM(N101:O101)</f>
        <v>126</v>
      </c>
      <c r="Q101" s="28">
        <f t="shared" ref="Q101:Q111" si="18">SUM(G101,M101,P101)</f>
        <v>439</v>
      </c>
      <c r="S101" s="2">
        <v>439</v>
      </c>
    </row>
    <row r="102" spans="1:19" s="2" customFormat="1" ht="20.25" customHeight="1" x14ac:dyDescent="0.25">
      <c r="A102" s="9">
        <v>3</v>
      </c>
      <c r="B102" s="17" t="s">
        <v>62</v>
      </c>
      <c r="C102" s="23">
        <v>126</v>
      </c>
      <c r="D102" s="23">
        <v>0</v>
      </c>
      <c r="E102" s="23">
        <v>0</v>
      </c>
      <c r="F102" s="23">
        <v>0</v>
      </c>
      <c r="G102" s="30">
        <f t="shared" si="15"/>
        <v>126</v>
      </c>
      <c r="H102" s="23">
        <v>110</v>
      </c>
      <c r="I102" s="23">
        <v>0</v>
      </c>
      <c r="J102" s="23">
        <v>0</v>
      </c>
      <c r="K102" s="23">
        <v>19</v>
      </c>
      <c r="L102" s="23">
        <v>0</v>
      </c>
      <c r="M102" s="31">
        <f t="shared" si="16"/>
        <v>129</v>
      </c>
      <c r="N102" s="23">
        <v>112</v>
      </c>
      <c r="O102" s="23">
        <v>39</v>
      </c>
      <c r="P102" s="30">
        <f t="shared" si="17"/>
        <v>151</v>
      </c>
      <c r="Q102" s="28">
        <f t="shared" si="18"/>
        <v>406</v>
      </c>
      <c r="S102" s="2">
        <v>406</v>
      </c>
    </row>
    <row r="103" spans="1:19" s="2" customFormat="1" ht="20.25" customHeight="1" x14ac:dyDescent="0.25">
      <c r="A103" s="9">
        <v>4</v>
      </c>
      <c r="B103" s="17" t="s">
        <v>63</v>
      </c>
      <c r="C103" s="23">
        <v>187</v>
      </c>
      <c r="D103" s="23">
        <v>0</v>
      </c>
      <c r="E103" s="23">
        <v>0</v>
      </c>
      <c r="F103" s="23">
        <v>0</v>
      </c>
      <c r="G103" s="30">
        <f t="shared" si="15"/>
        <v>187</v>
      </c>
      <c r="H103" s="23">
        <v>12</v>
      </c>
      <c r="I103" s="23">
        <v>0</v>
      </c>
      <c r="J103" s="23">
        <v>0</v>
      </c>
      <c r="K103" s="23">
        <v>0</v>
      </c>
      <c r="L103" s="23">
        <v>0</v>
      </c>
      <c r="M103" s="31">
        <f t="shared" si="16"/>
        <v>12</v>
      </c>
      <c r="N103" s="23">
        <v>68</v>
      </c>
      <c r="O103" s="23">
        <v>46</v>
      </c>
      <c r="P103" s="30">
        <f t="shared" si="17"/>
        <v>114</v>
      </c>
      <c r="Q103" s="28">
        <f t="shared" si="18"/>
        <v>313</v>
      </c>
      <c r="S103" s="2">
        <v>313</v>
      </c>
    </row>
    <row r="104" spans="1:19" s="2" customFormat="1" ht="20.25" customHeight="1" x14ac:dyDescent="0.25">
      <c r="A104" s="9">
        <v>5</v>
      </c>
      <c r="B104" s="17" t="s">
        <v>64</v>
      </c>
      <c r="C104" s="23">
        <v>163</v>
      </c>
      <c r="D104" s="23">
        <v>0</v>
      </c>
      <c r="E104" s="23">
        <v>0</v>
      </c>
      <c r="F104" s="23">
        <v>0</v>
      </c>
      <c r="G104" s="30">
        <f t="shared" si="15"/>
        <v>163</v>
      </c>
      <c r="H104" s="23">
        <v>6</v>
      </c>
      <c r="I104" s="23">
        <v>0</v>
      </c>
      <c r="J104" s="23">
        <v>0</v>
      </c>
      <c r="K104" s="23">
        <v>0</v>
      </c>
      <c r="L104" s="23">
        <v>0</v>
      </c>
      <c r="M104" s="31">
        <f t="shared" si="16"/>
        <v>6</v>
      </c>
      <c r="N104" s="23">
        <v>93</v>
      </c>
      <c r="O104" s="23">
        <v>13</v>
      </c>
      <c r="P104" s="30">
        <f t="shared" si="17"/>
        <v>106</v>
      </c>
      <c r="Q104" s="28">
        <f t="shared" si="18"/>
        <v>275</v>
      </c>
      <c r="S104" s="2">
        <v>275</v>
      </c>
    </row>
    <row r="105" spans="1:19" s="2" customFormat="1" ht="20.25" customHeight="1" x14ac:dyDescent="0.25">
      <c r="A105" s="9">
        <v>6</v>
      </c>
      <c r="B105" s="17" t="s">
        <v>65</v>
      </c>
      <c r="C105" s="23">
        <v>223</v>
      </c>
      <c r="D105" s="23">
        <v>0</v>
      </c>
      <c r="E105" s="23">
        <v>0</v>
      </c>
      <c r="F105" s="23">
        <v>0</v>
      </c>
      <c r="G105" s="30">
        <f t="shared" si="15"/>
        <v>223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31">
        <f t="shared" si="16"/>
        <v>0</v>
      </c>
      <c r="N105" s="23">
        <v>86</v>
      </c>
      <c r="O105" s="23">
        <v>8</v>
      </c>
      <c r="P105" s="30">
        <f t="shared" si="17"/>
        <v>94</v>
      </c>
      <c r="Q105" s="28">
        <f t="shared" si="18"/>
        <v>317</v>
      </c>
      <c r="S105" s="2">
        <v>317</v>
      </c>
    </row>
    <row r="106" spans="1:19" s="2" customFormat="1" ht="20.25" customHeight="1" x14ac:dyDescent="0.25">
      <c r="A106" s="9">
        <v>7</v>
      </c>
      <c r="B106" s="17" t="s">
        <v>66</v>
      </c>
      <c r="C106" s="23">
        <v>150</v>
      </c>
      <c r="D106" s="23">
        <v>0</v>
      </c>
      <c r="E106" s="23">
        <v>0</v>
      </c>
      <c r="F106" s="23">
        <v>0</v>
      </c>
      <c r="G106" s="30">
        <f t="shared" si="15"/>
        <v>150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31">
        <f t="shared" si="16"/>
        <v>0</v>
      </c>
      <c r="N106" s="23">
        <v>94</v>
      </c>
      <c r="O106" s="23">
        <v>26</v>
      </c>
      <c r="P106" s="30">
        <f t="shared" si="17"/>
        <v>120</v>
      </c>
      <c r="Q106" s="28">
        <f t="shared" si="18"/>
        <v>270</v>
      </c>
      <c r="S106" s="2">
        <v>270</v>
      </c>
    </row>
    <row r="107" spans="1:19" s="2" customFormat="1" ht="20.25" customHeight="1" x14ac:dyDescent="0.25">
      <c r="A107" s="9">
        <v>8</v>
      </c>
      <c r="B107" s="17" t="s">
        <v>67</v>
      </c>
      <c r="C107" s="23">
        <v>170</v>
      </c>
      <c r="D107" s="23">
        <v>0</v>
      </c>
      <c r="E107" s="23">
        <v>0</v>
      </c>
      <c r="F107" s="23">
        <v>0</v>
      </c>
      <c r="G107" s="30">
        <f t="shared" si="15"/>
        <v>170</v>
      </c>
      <c r="H107" s="23">
        <v>14</v>
      </c>
      <c r="I107" s="23">
        <v>0</v>
      </c>
      <c r="J107" s="23">
        <v>0</v>
      </c>
      <c r="K107" s="23">
        <v>0</v>
      </c>
      <c r="L107" s="23">
        <v>0</v>
      </c>
      <c r="M107" s="31">
        <f t="shared" si="16"/>
        <v>14</v>
      </c>
      <c r="N107" s="23">
        <v>124</v>
      </c>
      <c r="O107" s="23">
        <v>19</v>
      </c>
      <c r="P107" s="30">
        <f t="shared" si="17"/>
        <v>143</v>
      </c>
      <c r="Q107" s="28">
        <f t="shared" si="18"/>
        <v>327</v>
      </c>
      <c r="S107" s="2">
        <v>327</v>
      </c>
    </row>
    <row r="108" spans="1:19" s="2" customFormat="1" ht="20.25" customHeight="1" x14ac:dyDescent="0.25">
      <c r="A108" s="9">
        <v>9</v>
      </c>
      <c r="B108" s="17" t="s">
        <v>68</v>
      </c>
      <c r="C108" s="23">
        <v>116</v>
      </c>
      <c r="D108" s="23">
        <v>0</v>
      </c>
      <c r="E108" s="23">
        <v>0</v>
      </c>
      <c r="F108" s="23">
        <v>0</v>
      </c>
      <c r="G108" s="30">
        <f t="shared" si="15"/>
        <v>116</v>
      </c>
      <c r="H108" s="23">
        <v>8</v>
      </c>
      <c r="I108" s="23">
        <v>0</v>
      </c>
      <c r="J108" s="23">
        <v>0</v>
      </c>
      <c r="K108" s="23">
        <v>0</v>
      </c>
      <c r="L108" s="23">
        <v>0</v>
      </c>
      <c r="M108" s="31">
        <f t="shared" si="16"/>
        <v>8</v>
      </c>
      <c r="N108" s="23">
        <v>119</v>
      </c>
      <c r="O108" s="23">
        <v>13</v>
      </c>
      <c r="P108" s="30">
        <f t="shared" si="17"/>
        <v>132</v>
      </c>
      <c r="Q108" s="28">
        <f t="shared" si="18"/>
        <v>256</v>
      </c>
      <c r="S108" s="2">
        <v>256</v>
      </c>
    </row>
    <row r="109" spans="1:19" s="2" customFormat="1" ht="20.25" customHeight="1" x14ac:dyDescent="0.25">
      <c r="A109" s="9">
        <v>10</v>
      </c>
      <c r="B109" s="17" t="s">
        <v>69</v>
      </c>
      <c r="C109" s="23">
        <v>119</v>
      </c>
      <c r="D109" s="23">
        <v>0</v>
      </c>
      <c r="E109" s="23">
        <v>0</v>
      </c>
      <c r="F109" s="23">
        <v>0</v>
      </c>
      <c r="G109" s="30">
        <f t="shared" si="15"/>
        <v>119</v>
      </c>
      <c r="H109" s="23">
        <v>25</v>
      </c>
      <c r="I109" s="23">
        <v>0</v>
      </c>
      <c r="J109" s="23">
        <v>0</v>
      </c>
      <c r="K109" s="23">
        <v>5</v>
      </c>
      <c r="L109" s="23">
        <v>0</v>
      </c>
      <c r="M109" s="31">
        <f t="shared" si="16"/>
        <v>30</v>
      </c>
      <c r="N109" s="23">
        <v>136</v>
      </c>
      <c r="O109" s="23">
        <v>27</v>
      </c>
      <c r="P109" s="30">
        <f t="shared" si="17"/>
        <v>163</v>
      </c>
      <c r="Q109" s="28">
        <f t="shared" si="18"/>
        <v>312</v>
      </c>
      <c r="S109" s="2">
        <v>312</v>
      </c>
    </row>
    <row r="110" spans="1:19" s="2" customFormat="1" ht="20.25" customHeight="1" x14ac:dyDescent="0.25">
      <c r="A110" s="9">
        <v>11</v>
      </c>
      <c r="B110" s="17" t="s">
        <v>70</v>
      </c>
      <c r="C110" s="23">
        <v>150</v>
      </c>
      <c r="D110" s="23">
        <v>0</v>
      </c>
      <c r="E110" s="23">
        <v>105</v>
      </c>
      <c r="F110" s="23">
        <v>0</v>
      </c>
      <c r="G110" s="30">
        <f t="shared" si="15"/>
        <v>255</v>
      </c>
      <c r="H110" s="23">
        <v>13</v>
      </c>
      <c r="I110" s="23">
        <v>0</v>
      </c>
      <c r="J110" s="23">
        <v>0</v>
      </c>
      <c r="K110" s="23">
        <v>5</v>
      </c>
      <c r="L110" s="23">
        <v>0</v>
      </c>
      <c r="M110" s="31">
        <f t="shared" si="16"/>
        <v>18</v>
      </c>
      <c r="N110" s="23">
        <v>77</v>
      </c>
      <c r="O110" s="23">
        <v>28</v>
      </c>
      <c r="P110" s="30">
        <f t="shared" si="17"/>
        <v>105</v>
      </c>
      <c r="Q110" s="28">
        <f t="shared" si="18"/>
        <v>378</v>
      </c>
      <c r="S110" s="2">
        <v>378</v>
      </c>
    </row>
    <row r="111" spans="1:19" s="2" customFormat="1" ht="20.25" customHeight="1" thickBot="1" x14ac:dyDescent="0.3">
      <c r="A111" s="9">
        <v>12</v>
      </c>
      <c r="B111" s="17" t="s">
        <v>71</v>
      </c>
      <c r="C111" s="23">
        <v>0</v>
      </c>
      <c r="D111" s="23">
        <v>0</v>
      </c>
      <c r="E111" s="23">
        <v>60</v>
      </c>
      <c r="F111" s="23">
        <v>0</v>
      </c>
      <c r="G111" s="30">
        <f t="shared" si="15"/>
        <v>60</v>
      </c>
      <c r="H111" s="23">
        <v>62</v>
      </c>
      <c r="I111" s="23">
        <v>0</v>
      </c>
      <c r="J111" s="23">
        <v>0</v>
      </c>
      <c r="K111" s="23">
        <v>0</v>
      </c>
      <c r="L111" s="23">
        <v>0</v>
      </c>
      <c r="M111" s="31">
        <f t="shared" si="16"/>
        <v>62</v>
      </c>
      <c r="N111" s="23">
        <v>63</v>
      </c>
      <c r="O111" s="23">
        <v>55</v>
      </c>
      <c r="P111" s="30">
        <f t="shared" si="17"/>
        <v>118</v>
      </c>
      <c r="Q111" s="28">
        <f t="shared" si="18"/>
        <v>240</v>
      </c>
      <c r="S111" s="2">
        <v>240</v>
      </c>
    </row>
    <row r="112" spans="1:19" s="4" customFormat="1" ht="20.25" customHeight="1" thickTop="1" thickBot="1" x14ac:dyDescent="0.3">
      <c r="A112" s="14"/>
      <c r="B112" s="18" t="s">
        <v>7</v>
      </c>
      <c r="C112" s="24">
        <f t="shared" ref="C112:Q112" si="19">SUM(C100:C111)</f>
        <v>1482</v>
      </c>
      <c r="D112" s="32">
        <f t="shared" si="19"/>
        <v>0</v>
      </c>
      <c r="E112" s="32">
        <f t="shared" si="19"/>
        <v>165</v>
      </c>
      <c r="F112" s="32">
        <f t="shared" si="19"/>
        <v>25</v>
      </c>
      <c r="G112" s="33">
        <f t="shared" si="19"/>
        <v>1672</v>
      </c>
      <c r="H112" s="24">
        <f t="shared" si="19"/>
        <v>472</v>
      </c>
      <c r="I112" s="32">
        <f t="shared" si="19"/>
        <v>0</v>
      </c>
      <c r="J112" s="32">
        <f t="shared" si="19"/>
        <v>12</v>
      </c>
      <c r="K112" s="32">
        <f t="shared" si="19"/>
        <v>233</v>
      </c>
      <c r="L112" s="32">
        <f t="shared" si="19"/>
        <v>0</v>
      </c>
      <c r="M112" s="34">
        <f t="shared" si="19"/>
        <v>717</v>
      </c>
      <c r="N112" s="35">
        <f t="shared" si="19"/>
        <v>1281</v>
      </c>
      <c r="O112" s="32">
        <f t="shared" si="19"/>
        <v>328</v>
      </c>
      <c r="P112" s="33">
        <f t="shared" si="19"/>
        <v>1609</v>
      </c>
      <c r="Q112" s="29">
        <f t="shared" si="19"/>
        <v>3998</v>
      </c>
      <c r="S112" s="4">
        <v>3998</v>
      </c>
    </row>
    <row r="113" spans="1:18" s="2" customFormat="1" ht="15" customHeight="1" thickTop="1" x14ac:dyDescent="0.25"/>
    <row r="114" spans="1:18" s="2" customFormat="1" ht="15" customHeight="1" x14ac:dyDescent="0.25">
      <c r="N114" s="5"/>
      <c r="Q114" s="36"/>
    </row>
    <row r="115" spans="1:18" s="2" customFormat="1" ht="15" customHeight="1" x14ac:dyDescent="0.25">
      <c r="N115" s="5"/>
    </row>
    <row r="116" spans="1:18" s="2" customFormat="1" ht="15" customHeight="1" x14ac:dyDescent="0.25">
      <c r="N116" s="5"/>
    </row>
    <row r="117" spans="1:18" s="2" customFormat="1" ht="15" customHeight="1" x14ac:dyDescent="0.25">
      <c r="N117" s="5"/>
    </row>
    <row r="118" spans="1:18" s="2" customFormat="1" ht="15" customHeight="1" x14ac:dyDescent="0.25">
      <c r="N118" s="5"/>
    </row>
    <row r="119" spans="1:18" s="2" customFormat="1" ht="15" customHeight="1" x14ac:dyDescent="0.25">
      <c r="N119" s="5"/>
    </row>
    <row r="120" spans="1:18" s="2" customFormat="1" ht="15" customHeight="1" x14ac:dyDescent="0.25">
      <c r="N120" s="5"/>
    </row>
    <row r="121" spans="1:18" s="2" customFormat="1" ht="15" customHeight="1" x14ac:dyDescent="0.25">
      <c r="N121" s="5"/>
    </row>
    <row r="122" spans="1:18" ht="16.5" customHeight="1" x14ac:dyDescent="0.25">
      <c r="A122" s="216" t="s">
        <v>0</v>
      </c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1:18" ht="16.5" customHeight="1" x14ac:dyDescent="0.25">
      <c r="A123" s="216" t="s">
        <v>203</v>
      </c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1:18" ht="16.5" customHeight="1" x14ac:dyDescent="0.25">
      <c r="A124" s="228" t="s">
        <v>72</v>
      </c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</row>
    <row r="125" spans="1:18" ht="9.75" customHeight="1" thickBot="1" x14ac:dyDescent="0.3"/>
    <row r="126" spans="1:18" s="83" customFormat="1" ht="19.5" customHeight="1" thickTop="1" thickBot="1" x14ac:dyDescent="0.3">
      <c r="A126" s="207" t="s">
        <v>2</v>
      </c>
      <c r="B126" s="219" t="s">
        <v>18</v>
      </c>
      <c r="C126" s="220" t="s">
        <v>8</v>
      </c>
      <c r="D126" s="221"/>
      <c r="E126" s="221"/>
      <c r="F126" s="221"/>
      <c r="G126" s="221"/>
      <c r="H126" s="221"/>
      <c r="I126" s="221"/>
      <c r="J126" s="221"/>
      <c r="K126" s="221"/>
      <c r="L126" s="221"/>
      <c r="M126" s="222"/>
      <c r="N126" s="223" t="s">
        <v>16</v>
      </c>
      <c r="O126" s="208"/>
      <c r="P126" s="219"/>
      <c r="Q126" s="224" t="s">
        <v>20</v>
      </c>
      <c r="R126" s="206"/>
    </row>
    <row r="127" spans="1:18" s="83" customFormat="1" ht="15.75" customHeight="1" thickTop="1" x14ac:dyDescent="0.25">
      <c r="A127" s="217"/>
      <c r="B127" s="214"/>
      <c r="C127" s="207" t="s">
        <v>3</v>
      </c>
      <c r="D127" s="208"/>
      <c r="E127" s="208"/>
      <c r="F127" s="208"/>
      <c r="G127" s="209"/>
      <c r="H127" s="207" t="s">
        <v>9</v>
      </c>
      <c r="I127" s="208"/>
      <c r="J127" s="208"/>
      <c r="K127" s="208"/>
      <c r="L127" s="208"/>
      <c r="M127" s="209"/>
      <c r="N127" s="210" t="s">
        <v>17</v>
      </c>
      <c r="O127" s="212" t="s">
        <v>15</v>
      </c>
      <c r="P127" s="214" t="s">
        <v>7</v>
      </c>
      <c r="Q127" s="225"/>
      <c r="R127" s="206"/>
    </row>
    <row r="128" spans="1:18" s="83" customFormat="1" ht="63.75" thickBot="1" x14ac:dyDescent="0.3">
      <c r="A128" s="218"/>
      <c r="B128" s="215"/>
      <c r="C128" s="82" t="s">
        <v>4</v>
      </c>
      <c r="D128" s="80" t="s">
        <v>5</v>
      </c>
      <c r="E128" s="80" t="s">
        <v>19</v>
      </c>
      <c r="F128" s="80" t="s">
        <v>6</v>
      </c>
      <c r="G128" s="20" t="s">
        <v>7</v>
      </c>
      <c r="H128" s="82" t="s">
        <v>10</v>
      </c>
      <c r="I128" s="80" t="s">
        <v>11</v>
      </c>
      <c r="J128" s="80" t="s">
        <v>12</v>
      </c>
      <c r="K128" s="80" t="s">
        <v>14</v>
      </c>
      <c r="L128" s="80" t="s">
        <v>13</v>
      </c>
      <c r="M128" s="20" t="s">
        <v>7</v>
      </c>
      <c r="N128" s="211"/>
      <c r="O128" s="213"/>
      <c r="P128" s="215"/>
      <c r="Q128" s="226"/>
      <c r="R128" s="206"/>
    </row>
    <row r="129" spans="1:19" s="3" customFormat="1" ht="17.25" thickTop="1" thickBot="1" x14ac:dyDescent="0.3">
      <c r="A129" s="11">
        <v>1</v>
      </c>
      <c r="B129" s="15">
        <v>2</v>
      </c>
      <c r="C129" s="11">
        <v>3</v>
      </c>
      <c r="D129" s="12">
        <v>4</v>
      </c>
      <c r="E129" s="12">
        <v>5</v>
      </c>
      <c r="F129" s="12">
        <v>6</v>
      </c>
      <c r="G129" s="13">
        <v>7</v>
      </c>
      <c r="H129" s="11">
        <v>8</v>
      </c>
      <c r="I129" s="12">
        <v>9</v>
      </c>
      <c r="J129" s="12">
        <v>10</v>
      </c>
      <c r="K129" s="12">
        <v>11</v>
      </c>
      <c r="L129" s="12">
        <v>12</v>
      </c>
      <c r="M129" s="13">
        <v>13</v>
      </c>
      <c r="N129" s="19">
        <v>14</v>
      </c>
      <c r="O129" s="12">
        <v>15</v>
      </c>
      <c r="P129" s="15">
        <v>16</v>
      </c>
      <c r="Q129" s="21">
        <v>17</v>
      </c>
    </row>
    <row r="130" spans="1:19" s="2" customFormat="1" ht="20.25" customHeight="1" thickTop="1" x14ac:dyDescent="0.25">
      <c r="A130" s="10">
        <v>1</v>
      </c>
      <c r="B130" s="16" t="s">
        <v>73</v>
      </c>
      <c r="C130" s="23">
        <v>103</v>
      </c>
      <c r="D130" s="23">
        <v>70</v>
      </c>
      <c r="E130" s="23">
        <v>0</v>
      </c>
      <c r="F130" s="23">
        <v>0</v>
      </c>
      <c r="G130" s="25">
        <f>SUM(C130:F130)</f>
        <v>173</v>
      </c>
      <c r="H130" s="23">
        <v>10</v>
      </c>
      <c r="I130" s="23">
        <v>0</v>
      </c>
      <c r="J130" s="23">
        <v>0</v>
      </c>
      <c r="K130" s="23">
        <v>0</v>
      </c>
      <c r="L130" s="23">
        <v>0</v>
      </c>
      <c r="M130" s="26">
        <f>SUM(H130:L130)</f>
        <v>10</v>
      </c>
      <c r="N130" s="23">
        <v>89</v>
      </c>
      <c r="O130" s="23">
        <v>11</v>
      </c>
      <c r="P130" s="25">
        <f>SUM(N130:O130)</f>
        <v>100</v>
      </c>
      <c r="Q130" s="27">
        <f>SUM(G130,M130,P130)</f>
        <v>283</v>
      </c>
      <c r="S130" s="37">
        <v>283</v>
      </c>
    </row>
    <row r="131" spans="1:19" s="2" customFormat="1" ht="20.25" customHeight="1" x14ac:dyDescent="0.25">
      <c r="A131" s="9">
        <v>2</v>
      </c>
      <c r="B131" s="17" t="s">
        <v>74</v>
      </c>
      <c r="C131" s="23">
        <v>117</v>
      </c>
      <c r="D131" s="23">
        <v>0</v>
      </c>
      <c r="E131" s="23">
        <v>0</v>
      </c>
      <c r="F131" s="23">
        <v>0</v>
      </c>
      <c r="G131" s="30">
        <f t="shared" ref="G131:G143" si="20">SUM(C131:F131)</f>
        <v>117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31">
        <f t="shared" ref="M131:M143" si="21">SUM(H131:L131)</f>
        <v>0</v>
      </c>
      <c r="N131" s="23">
        <v>86</v>
      </c>
      <c r="O131" s="23">
        <v>36</v>
      </c>
      <c r="P131" s="30">
        <f t="shared" ref="P131:P143" si="22">SUM(N131:O131)</f>
        <v>122</v>
      </c>
      <c r="Q131" s="28">
        <f t="shared" ref="Q131:Q143" si="23">SUM(G131,M131,P131)</f>
        <v>239</v>
      </c>
      <c r="S131" s="2">
        <v>239</v>
      </c>
    </row>
    <row r="132" spans="1:19" s="2" customFormat="1" ht="20.25" customHeight="1" x14ac:dyDescent="0.25">
      <c r="A132" s="9">
        <v>3</v>
      </c>
      <c r="B132" s="17" t="s">
        <v>75</v>
      </c>
      <c r="C132" s="23">
        <v>190</v>
      </c>
      <c r="D132" s="23">
        <v>0</v>
      </c>
      <c r="E132" s="23">
        <v>0</v>
      </c>
      <c r="F132" s="23">
        <v>0</v>
      </c>
      <c r="G132" s="30">
        <f t="shared" si="20"/>
        <v>190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31">
        <f t="shared" si="21"/>
        <v>0</v>
      </c>
      <c r="N132" s="23">
        <v>104</v>
      </c>
      <c r="O132" s="23">
        <v>24</v>
      </c>
      <c r="P132" s="30">
        <f t="shared" si="22"/>
        <v>128</v>
      </c>
      <c r="Q132" s="28">
        <f t="shared" si="23"/>
        <v>318</v>
      </c>
      <c r="S132" s="2">
        <v>318</v>
      </c>
    </row>
    <row r="133" spans="1:19" s="2" customFormat="1" ht="20.25" customHeight="1" x14ac:dyDescent="0.25">
      <c r="A133" s="9">
        <v>4</v>
      </c>
      <c r="B133" s="17" t="s">
        <v>76</v>
      </c>
      <c r="C133" s="23">
        <v>165</v>
      </c>
      <c r="D133" s="23">
        <v>0</v>
      </c>
      <c r="E133" s="23">
        <v>0</v>
      </c>
      <c r="F133" s="23">
        <v>0</v>
      </c>
      <c r="G133" s="30">
        <f t="shared" si="20"/>
        <v>165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31">
        <f t="shared" si="21"/>
        <v>0</v>
      </c>
      <c r="N133" s="23">
        <v>130</v>
      </c>
      <c r="O133" s="23">
        <v>22</v>
      </c>
      <c r="P133" s="30">
        <f t="shared" si="22"/>
        <v>152</v>
      </c>
      <c r="Q133" s="28">
        <f t="shared" si="23"/>
        <v>317</v>
      </c>
      <c r="S133" s="2">
        <v>317</v>
      </c>
    </row>
    <row r="134" spans="1:19" s="2" customFormat="1" ht="20.25" customHeight="1" x14ac:dyDescent="0.25">
      <c r="A134" s="9">
        <v>5</v>
      </c>
      <c r="B134" s="17" t="s">
        <v>77</v>
      </c>
      <c r="C134" s="23">
        <v>90</v>
      </c>
      <c r="D134" s="23">
        <v>0</v>
      </c>
      <c r="E134" s="23">
        <v>0</v>
      </c>
      <c r="F134" s="23">
        <v>0</v>
      </c>
      <c r="G134" s="30">
        <f t="shared" si="20"/>
        <v>90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31">
        <f t="shared" si="21"/>
        <v>0</v>
      </c>
      <c r="N134" s="23">
        <v>112</v>
      </c>
      <c r="O134" s="23">
        <v>9</v>
      </c>
      <c r="P134" s="30">
        <f t="shared" si="22"/>
        <v>121</v>
      </c>
      <c r="Q134" s="28">
        <f t="shared" si="23"/>
        <v>211</v>
      </c>
      <c r="S134" s="2">
        <v>211</v>
      </c>
    </row>
    <row r="135" spans="1:19" s="2" customFormat="1" ht="20.25" customHeight="1" x14ac:dyDescent="0.25">
      <c r="A135" s="9">
        <v>6</v>
      </c>
      <c r="B135" s="17" t="s">
        <v>78</v>
      </c>
      <c r="C135" s="23">
        <v>90</v>
      </c>
      <c r="D135" s="23">
        <v>0</v>
      </c>
      <c r="E135" s="23">
        <v>0</v>
      </c>
      <c r="F135" s="23">
        <v>0</v>
      </c>
      <c r="G135" s="30">
        <f t="shared" si="20"/>
        <v>90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31">
        <f t="shared" si="21"/>
        <v>0</v>
      </c>
      <c r="N135" s="23">
        <v>97</v>
      </c>
      <c r="O135" s="23">
        <v>29</v>
      </c>
      <c r="P135" s="30">
        <f t="shared" si="22"/>
        <v>126</v>
      </c>
      <c r="Q135" s="28">
        <f t="shared" si="23"/>
        <v>216</v>
      </c>
      <c r="S135" s="2">
        <v>216</v>
      </c>
    </row>
    <row r="136" spans="1:19" s="2" customFormat="1" ht="20.25" customHeight="1" x14ac:dyDescent="0.25">
      <c r="A136" s="9">
        <v>7</v>
      </c>
      <c r="B136" s="17" t="s">
        <v>79</v>
      </c>
      <c r="C136" s="23">
        <v>36</v>
      </c>
      <c r="D136" s="23">
        <v>0</v>
      </c>
      <c r="E136" s="23">
        <v>0</v>
      </c>
      <c r="F136" s="23">
        <v>0</v>
      </c>
      <c r="G136" s="30">
        <f t="shared" si="20"/>
        <v>36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31">
        <f t="shared" si="21"/>
        <v>0</v>
      </c>
      <c r="N136" s="23">
        <v>150</v>
      </c>
      <c r="O136" s="23">
        <v>5</v>
      </c>
      <c r="P136" s="30">
        <f t="shared" si="22"/>
        <v>155</v>
      </c>
      <c r="Q136" s="28">
        <f t="shared" si="23"/>
        <v>191</v>
      </c>
      <c r="S136" s="2">
        <v>191</v>
      </c>
    </row>
    <row r="137" spans="1:19" s="2" customFormat="1" ht="20.25" customHeight="1" x14ac:dyDescent="0.25">
      <c r="A137" s="9">
        <v>8</v>
      </c>
      <c r="B137" s="17" t="s">
        <v>80</v>
      </c>
      <c r="C137" s="23">
        <v>218</v>
      </c>
      <c r="D137" s="23">
        <v>0</v>
      </c>
      <c r="E137" s="23">
        <v>0</v>
      </c>
      <c r="F137" s="23">
        <v>0</v>
      </c>
      <c r="G137" s="30">
        <f t="shared" si="20"/>
        <v>218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31">
        <f t="shared" si="21"/>
        <v>0</v>
      </c>
      <c r="N137" s="23">
        <v>71</v>
      </c>
      <c r="O137" s="23">
        <v>36</v>
      </c>
      <c r="P137" s="30">
        <f t="shared" si="22"/>
        <v>107</v>
      </c>
      <c r="Q137" s="28">
        <f t="shared" si="23"/>
        <v>325</v>
      </c>
      <c r="S137" s="2">
        <v>325</v>
      </c>
    </row>
    <row r="138" spans="1:19" s="2" customFormat="1" ht="20.25" customHeight="1" x14ac:dyDescent="0.25">
      <c r="A138" s="9">
        <v>9</v>
      </c>
      <c r="B138" s="17" t="s">
        <v>81</v>
      </c>
      <c r="C138" s="23">
        <v>120</v>
      </c>
      <c r="D138" s="23">
        <v>31</v>
      </c>
      <c r="E138" s="23">
        <v>0</v>
      </c>
      <c r="F138" s="23">
        <v>0</v>
      </c>
      <c r="G138" s="30">
        <f t="shared" si="20"/>
        <v>151</v>
      </c>
      <c r="H138" s="23">
        <v>47</v>
      </c>
      <c r="I138" s="23">
        <v>0</v>
      </c>
      <c r="J138" s="23">
        <v>0</v>
      </c>
      <c r="K138" s="23">
        <v>0</v>
      </c>
      <c r="L138" s="23">
        <v>0</v>
      </c>
      <c r="M138" s="31">
        <f t="shared" si="21"/>
        <v>47</v>
      </c>
      <c r="N138" s="23">
        <v>95</v>
      </c>
      <c r="O138" s="23">
        <v>20</v>
      </c>
      <c r="P138" s="30">
        <f t="shared" si="22"/>
        <v>115</v>
      </c>
      <c r="Q138" s="28">
        <f t="shared" si="23"/>
        <v>313</v>
      </c>
      <c r="S138" s="2">
        <v>313</v>
      </c>
    </row>
    <row r="139" spans="1:19" s="2" customFormat="1" ht="20.25" customHeight="1" x14ac:dyDescent="0.25">
      <c r="A139" s="9">
        <v>10</v>
      </c>
      <c r="B139" s="17" t="s">
        <v>82</v>
      </c>
      <c r="C139" s="23">
        <v>94</v>
      </c>
      <c r="D139" s="23">
        <v>45</v>
      </c>
      <c r="E139" s="23">
        <v>0</v>
      </c>
      <c r="F139" s="23">
        <v>0</v>
      </c>
      <c r="G139" s="30">
        <f t="shared" si="20"/>
        <v>139</v>
      </c>
      <c r="H139" s="23">
        <v>21</v>
      </c>
      <c r="I139" s="23">
        <v>0</v>
      </c>
      <c r="J139" s="23">
        <v>0</v>
      </c>
      <c r="K139" s="23">
        <v>0</v>
      </c>
      <c r="L139" s="23">
        <v>0</v>
      </c>
      <c r="M139" s="31">
        <f t="shared" si="21"/>
        <v>21</v>
      </c>
      <c r="N139" s="23">
        <v>134</v>
      </c>
      <c r="O139" s="23">
        <v>7</v>
      </c>
      <c r="P139" s="30">
        <f t="shared" si="22"/>
        <v>141</v>
      </c>
      <c r="Q139" s="28">
        <f t="shared" si="23"/>
        <v>301</v>
      </c>
      <c r="S139" s="2">
        <v>301</v>
      </c>
    </row>
    <row r="140" spans="1:19" s="2" customFormat="1" ht="20.25" customHeight="1" x14ac:dyDescent="0.25">
      <c r="A140" s="9">
        <v>11</v>
      </c>
      <c r="B140" s="17" t="s">
        <v>83</v>
      </c>
      <c r="C140" s="23">
        <v>295</v>
      </c>
      <c r="D140" s="23">
        <v>0</v>
      </c>
      <c r="E140" s="23">
        <v>0</v>
      </c>
      <c r="F140" s="23">
        <v>0</v>
      </c>
      <c r="G140" s="30">
        <f t="shared" si="20"/>
        <v>295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31">
        <f t="shared" si="21"/>
        <v>0</v>
      </c>
      <c r="N140" s="23">
        <v>90</v>
      </c>
      <c r="O140" s="23">
        <v>9</v>
      </c>
      <c r="P140" s="30">
        <f t="shared" si="22"/>
        <v>99</v>
      </c>
      <c r="Q140" s="28">
        <f t="shared" si="23"/>
        <v>394</v>
      </c>
      <c r="S140" s="2">
        <v>394</v>
      </c>
    </row>
    <row r="141" spans="1:19" s="2" customFormat="1" ht="20.25" customHeight="1" x14ac:dyDescent="0.25">
      <c r="A141" s="9">
        <v>12</v>
      </c>
      <c r="B141" s="17" t="s">
        <v>72</v>
      </c>
      <c r="C141" s="23">
        <v>320</v>
      </c>
      <c r="D141" s="23">
        <v>0</v>
      </c>
      <c r="E141" s="23">
        <v>0</v>
      </c>
      <c r="F141" s="23">
        <v>0</v>
      </c>
      <c r="G141" s="30">
        <f t="shared" si="20"/>
        <v>320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31">
        <f t="shared" si="21"/>
        <v>0</v>
      </c>
      <c r="N141" s="23">
        <v>171</v>
      </c>
      <c r="O141" s="23">
        <v>4</v>
      </c>
      <c r="P141" s="30">
        <f t="shared" si="22"/>
        <v>175</v>
      </c>
      <c r="Q141" s="28">
        <f t="shared" si="23"/>
        <v>495</v>
      </c>
      <c r="S141" s="2">
        <v>495</v>
      </c>
    </row>
    <row r="142" spans="1:19" s="2" customFormat="1" ht="20.25" customHeight="1" x14ac:dyDescent="0.25">
      <c r="A142" s="9">
        <v>13</v>
      </c>
      <c r="B142" s="17" t="s">
        <v>84</v>
      </c>
      <c r="C142" s="23">
        <v>262</v>
      </c>
      <c r="D142" s="23">
        <v>0</v>
      </c>
      <c r="E142" s="23">
        <v>0</v>
      </c>
      <c r="F142" s="23">
        <v>0</v>
      </c>
      <c r="G142" s="30">
        <f t="shared" si="20"/>
        <v>262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31">
        <f t="shared" si="21"/>
        <v>0</v>
      </c>
      <c r="N142" s="23">
        <v>130</v>
      </c>
      <c r="O142" s="23">
        <v>19</v>
      </c>
      <c r="P142" s="30">
        <f t="shared" si="22"/>
        <v>149</v>
      </c>
      <c r="Q142" s="28">
        <f t="shared" si="23"/>
        <v>411</v>
      </c>
      <c r="S142" s="2">
        <v>411</v>
      </c>
    </row>
    <row r="143" spans="1:19" s="2" customFormat="1" ht="20.25" customHeight="1" thickBot="1" x14ac:dyDescent="0.3">
      <c r="A143" s="9">
        <v>14</v>
      </c>
      <c r="B143" s="17" t="s">
        <v>85</v>
      </c>
      <c r="C143" s="23">
        <v>379</v>
      </c>
      <c r="D143" s="23">
        <v>0</v>
      </c>
      <c r="E143" s="23">
        <v>0</v>
      </c>
      <c r="F143" s="23">
        <v>0</v>
      </c>
      <c r="G143" s="30">
        <f t="shared" si="20"/>
        <v>379</v>
      </c>
      <c r="H143" s="23">
        <v>20</v>
      </c>
      <c r="I143" s="23">
        <v>0</v>
      </c>
      <c r="J143" s="23">
        <v>0</v>
      </c>
      <c r="K143" s="23">
        <v>0</v>
      </c>
      <c r="L143" s="23">
        <v>0</v>
      </c>
      <c r="M143" s="31">
        <f t="shared" si="21"/>
        <v>20</v>
      </c>
      <c r="N143" s="23">
        <v>43</v>
      </c>
      <c r="O143" s="23">
        <v>2</v>
      </c>
      <c r="P143" s="30">
        <f t="shared" si="22"/>
        <v>45</v>
      </c>
      <c r="Q143" s="28">
        <f t="shared" si="23"/>
        <v>444</v>
      </c>
      <c r="S143" s="2">
        <v>444</v>
      </c>
    </row>
    <row r="144" spans="1:19" s="4" customFormat="1" ht="20.25" customHeight="1" thickTop="1" thickBot="1" x14ac:dyDescent="0.3">
      <c r="A144" s="14"/>
      <c r="B144" s="18" t="s">
        <v>7</v>
      </c>
      <c r="C144" s="24">
        <f t="shared" ref="C144:Q144" si="24">SUM(C130:C143)</f>
        <v>2479</v>
      </c>
      <c r="D144" s="32">
        <f t="shared" si="24"/>
        <v>146</v>
      </c>
      <c r="E144" s="32">
        <f t="shared" si="24"/>
        <v>0</v>
      </c>
      <c r="F144" s="32">
        <f t="shared" si="24"/>
        <v>0</v>
      </c>
      <c r="G144" s="33">
        <f t="shared" si="24"/>
        <v>2625</v>
      </c>
      <c r="H144" s="24">
        <f t="shared" si="24"/>
        <v>98</v>
      </c>
      <c r="I144" s="32">
        <f t="shared" si="24"/>
        <v>0</v>
      </c>
      <c r="J144" s="32">
        <f t="shared" si="24"/>
        <v>0</v>
      </c>
      <c r="K144" s="32">
        <f t="shared" si="24"/>
        <v>0</v>
      </c>
      <c r="L144" s="32">
        <f t="shared" si="24"/>
        <v>0</v>
      </c>
      <c r="M144" s="34">
        <f t="shared" si="24"/>
        <v>98</v>
      </c>
      <c r="N144" s="35">
        <f t="shared" si="24"/>
        <v>1502</v>
      </c>
      <c r="O144" s="32">
        <f t="shared" si="24"/>
        <v>233</v>
      </c>
      <c r="P144" s="33">
        <f t="shared" si="24"/>
        <v>1735</v>
      </c>
      <c r="Q144" s="29">
        <f t="shared" si="24"/>
        <v>4458</v>
      </c>
      <c r="S144" s="4">
        <v>4458</v>
      </c>
    </row>
    <row r="145" spans="1:19" s="2" customFormat="1" ht="15" customHeight="1" thickTop="1" x14ac:dyDescent="0.25"/>
    <row r="146" spans="1:19" s="2" customFormat="1" ht="15" customHeight="1" x14ac:dyDescent="0.25">
      <c r="N146" s="5"/>
      <c r="Q146" s="36"/>
    </row>
    <row r="147" spans="1:19" s="2" customFormat="1" ht="15" customHeight="1" x14ac:dyDescent="0.25">
      <c r="N147" s="5"/>
    </row>
    <row r="148" spans="1:19" s="2" customFormat="1" ht="15" customHeight="1" x14ac:dyDescent="0.25">
      <c r="N148" s="5"/>
    </row>
    <row r="149" spans="1:19" s="2" customFormat="1" ht="15" customHeight="1" x14ac:dyDescent="0.25">
      <c r="N149" s="5"/>
    </row>
    <row r="150" spans="1:19" s="2" customFormat="1" ht="15" customHeight="1" x14ac:dyDescent="0.25">
      <c r="N150" s="5"/>
    </row>
    <row r="151" spans="1:19" s="2" customFormat="1" ht="15" customHeight="1" x14ac:dyDescent="0.25">
      <c r="M151" s="7"/>
      <c r="N151" s="8"/>
    </row>
    <row r="152" spans="1:19" ht="16.5" customHeight="1" x14ac:dyDescent="0.25">
      <c r="A152" s="216" t="s">
        <v>0</v>
      </c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1:19" ht="16.5" customHeight="1" x14ac:dyDescent="0.25">
      <c r="A153" s="216" t="s">
        <v>203</v>
      </c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1:19" ht="16.5" customHeight="1" x14ac:dyDescent="0.25">
      <c r="A154" s="228" t="s">
        <v>86</v>
      </c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</row>
    <row r="155" spans="1:19" ht="9.75" customHeight="1" thickBot="1" x14ac:dyDescent="0.3"/>
    <row r="156" spans="1:19" s="83" customFormat="1" ht="19.5" customHeight="1" thickTop="1" thickBot="1" x14ac:dyDescent="0.3">
      <c r="A156" s="207" t="s">
        <v>2</v>
      </c>
      <c r="B156" s="219" t="s">
        <v>18</v>
      </c>
      <c r="C156" s="220" t="s">
        <v>8</v>
      </c>
      <c r="D156" s="221"/>
      <c r="E156" s="221"/>
      <c r="F156" s="221"/>
      <c r="G156" s="221"/>
      <c r="H156" s="221"/>
      <c r="I156" s="221"/>
      <c r="J156" s="221"/>
      <c r="K156" s="221"/>
      <c r="L156" s="221"/>
      <c r="M156" s="222"/>
      <c r="N156" s="223" t="s">
        <v>16</v>
      </c>
      <c r="O156" s="208"/>
      <c r="P156" s="219"/>
      <c r="Q156" s="224" t="s">
        <v>20</v>
      </c>
      <c r="R156" s="206"/>
    </row>
    <row r="157" spans="1:19" s="83" customFormat="1" ht="15.75" customHeight="1" thickTop="1" x14ac:dyDescent="0.25">
      <c r="A157" s="217"/>
      <c r="B157" s="214"/>
      <c r="C157" s="207" t="s">
        <v>3</v>
      </c>
      <c r="D157" s="208"/>
      <c r="E157" s="208"/>
      <c r="F157" s="208"/>
      <c r="G157" s="209"/>
      <c r="H157" s="207" t="s">
        <v>9</v>
      </c>
      <c r="I157" s="208"/>
      <c r="J157" s="208"/>
      <c r="K157" s="208"/>
      <c r="L157" s="208"/>
      <c r="M157" s="209"/>
      <c r="N157" s="210" t="s">
        <v>17</v>
      </c>
      <c r="O157" s="212" t="s">
        <v>15</v>
      </c>
      <c r="P157" s="214" t="s">
        <v>7</v>
      </c>
      <c r="Q157" s="225"/>
      <c r="R157" s="206"/>
    </row>
    <row r="158" spans="1:19" s="83" customFormat="1" ht="63.75" thickBot="1" x14ac:dyDescent="0.3">
      <c r="A158" s="218"/>
      <c r="B158" s="215"/>
      <c r="C158" s="82" t="s">
        <v>4</v>
      </c>
      <c r="D158" s="80" t="s">
        <v>5</v>
      </c>
      <c r="E158" s="80" t="s">
        <v>19</v>
      </c>
      <c r="F158" s="80" t="s">
        <v>6</v>
      </c>
      <c r="G158" s="20" t="s">
        <v>7</v>
      </c>
      <c r="H158" s="82" t="s">
        <v>10</v>
      </c>
      <c r="I158" s="80" t="s">
        <v>11</v>
      </c>
      <c r="J158" s="80" t="s">
        <v>12</v>
      </c>
      <c r="K158" s="80" t="s">
        <v>14</v>
      </c>
      <c r="L158" s="80" t="s">
        <v>13</v>
      </c>
      <c r="M158" s="20" t="s">
        <v>7</v>
      </c>
      <c r="N158" s="211"/>
      <c r="O158" s="213"/>
      <c r="P158" s="215"/>
      <c r="Q158" s="226"/>
      <c r="R158" s="206"/>
    </row>
    <row r="159" spans="1:19" s="3" customFormat="1" ht="17.25" thickTop="1" thickBot="1" x14ac:dyDescent="0.3">
      <c r="A159" s="11">
        <v>1</v>
      </c>
      <c r="B159" s="15">
        <v>2</v>
      </c>
      <c r="C159" s="11">
        <v>3</v>
      </c>
      <c r="D159" s="12">
        <v>4</v>
      </c>
      <c r="E159" s="12">
        <v>5</v>
      </c>
      <c r="F159" s="12">
        <v>6</v>
      </c>
      <c r="G159" s="13">
        <v>7</v>
      </c>
      <c r="H159" s="11">
        <v>8</v>
      </c>
      <c r="I159" s="12">
        <v>9</v>
      </c>
      <c r="J159" s="12">
        <v>10</v>
      </c>
      <c r="K159" s="12">
        <v>11</v>
      </c>
      <c r="L159" s="12">
        <v>12</v>
      </c>
      <c r="M159" s="13">
        <v>13</v>
      </c>
      <c r="N159" s="19">
        <v>14</v>
      </c>
      <c r="O159" s="12">
        <v>15</v>
      </c>
      <c r="P159" s="15">
        <v>16</v>
      </c>
      <c r="Q159" s="21">
        <v>17</v>
      </c>
    </row>
    <row r="160" spans="1:19" s="2" customFormat="1" ht="20.25" customHeight="1" thickTop="1" x14ac:dyDescent="0.25">
      <c r="A160" s="10">
        <v>1</v>
      </c>
      <c r="B160" s="16" t="s">
        <v>92</v>
      </c>
      <c r="C160" s="23">
        <v>0</v>
      </c>
      <c r="D160" s="23">
        <v>0</v>
      </c>
      <c r="E160" s="23">
        <v>98</v>
      </c>
      <c r="F160" s="23">
        <v>54</v>
      </c>
      <c r="G160" s="25">
        <f>SUM(C160:F160)</f>
        <v>152</v>
      </c>
      <c r="H160" s="23">
        <v>49</v>
      </c>
      <c r="I160" s="23">
        <v>0</v>
      </c>
      <c r="J160" s="23">
        <v>0</v>
      </c>
      <c r="K160" s="23">
        <v>12</v>
      </c>
      <c r="L160" s="23">
        <v>0</v>
      </c>
      <c r="M160" s="26">
        <f>SUM(H160:L160)</f>
        <v>61</v>
      </c>
      <c r="N160" s="23">
        <v>85</v>
      </c>
      <c r="O160" s="23">
        <v>58</v>
      </c>
      <c r="P160" s="25">
        <f>SUM(N160:O160)</f>
        <v>143</v>
      </c>
      <c r="Q160" s="27">
        <f>SUM(G160,M160,P160)</f>
        <v>356</v>
      </c>
      <c r="S160" s="37"/>
    </row>
    <row r="161" spans="1:17" s="2" customFormat="1" ht="20.25" customHeight="1" x14ac:dyDescent="0.25">
      <c r="A161" s="9">
        <v>2</v>
      </c>
      <c r="B161" s="17" t="s">
        <v>91</v>
      </c>
      <c r="C161" s="23">
        <v>0</v>
      </c>
      <c r="D161" s="23">
        <v>0</v>
      </c>
      <c r="E161" s="23">
        <v>78</v>
      </c>
      <c r="F161" s="23">
        <v>26</v>
      </c>
      <c r="G161" s="30">
        <f t="shared" ref="G161:G175" si="25">SUM(C161:F161)</f>
        <v>104</v>
      </c>
      <c r="H161" s="23">
        <v>141</v>
      </c>
      <c r="I161" s="23">
        <v>0</v>
      </c>
      <c r="J161" s="23">
        <v>0</v>
      </c>
      <c r="K161" s="23">
        <v>25</v>
      </c>
      <c r="L161" s="23">
        <v>0</v>
      </c>
      <c r="M161" s="31">
        <f t="shared" ref="M161:M175" si="26">SUM(H161:L161)</f>
        <v>166</v>
      </c>
      <c r="N161" s="23">
        <v>68</v>
      </c>
      <c r="O161" s="23">
        <v>42</v>
      </c>
      <c r="P161" s="30">
        <f t="shared" ref="P161:P175" si="27">SUM(N161:O161)</f>
        <v>110</v>
      </c>
      <c r="Q161" s="28">
        <f t="shared" ref="Q161:Q175" si="28">SUM(G161,M161,P161)</f>
        <v>380</v>
      </c>
    </row>
    <row r="162" spans="1:17" s="2" customFormat="1" ht="20.25" customHeight="1" x14ac:dyDescent="0.25">
      <c r="A162" s="9">
        <v>3</v>
      </c>
      <c r="B162" s="17" t="s">
        <v>93</v>
      </c>
      <c r="C162" s="23">
        <v>0</v>
      </c>
      <c r="D162" s="23">
        <v>0</v>
      </c>
      <c r="E162" s="23">
        <v>65</v>
      </c>
      <c r="F162" s="23">
        <v>104</v>
      </c>
      <c r="G162" s="30">
        <f t="shared" si="25"/>
        <v>169</v>
      </c>
      <c r="H162" s="23">
        <v>58</v>
      </c>
      <c r="I162" s="23">
        <v>0</v>
      </c>
      <c r="J162" s="23">
        <v>0</v>
      </c>
      <c r="K162" s="23">
        <v>11</v>
      </c>
      <c r="L162" s="23">
        <v>0</v>
      </c>
      <c r="M162" s="31">
        <f t="shared" si="26"/>
        <v>69</v>
      </c>
      <c r="N162" s="23">
        <v>138</v>
      </c>
      <c r="O162" s="23">
        <v>14</v>
      </c>
      <c r="P162" s="30">
        <f t="shared" si="27"/>
        <v>152</v>
      </c>
      <c r="Q162" s="28">
        <f t="shared" si="28"/>
        <v>390</v>
      </c>
    </row>
    <row r="163" spans="1:17" s="2" customFormat="1" ht="20.25" customHeight="1" x14ac:dyDescent="0.25">
      <c r="A163" s="9">
        <v>4</v>
      </c>
      <c r="B163" s="17" t="s">
        <v>94</v>
      </c>
      <c r="C163" s="23">
        <v>0</v>
      </c>
      <c r="D163" s="23">
        <v>0</v>
      </c>
      <c r="E163" s="23">
        <v>205</v>
      </c>
      <c r="F163" s="23">
        <v>5</v>
      </c>
      <c r="G163" s="30">
        <f t="shared" si="25"/>
        <v>210</v>
      </c>
      <c r="H163" s="23">
        <v>19</v>
      </c>
      <c r="I163" s="23">
        <v>0</v>
      </c>
      <c r="J163" s="23">
        <v>0</v>
      </c>
      <c r="K163" s="23">
        <v>3</v>
      </c>
      <c r="L163" s="23">
        <v>0</v>
      </c>
      <c r="M163" s="31">
        <f t="shared" si="26"/>
        <v>22</v>
      </c>
      <c r="N163" s="23">
        <v>78</v>
      </c>
      <c r="O163" s="23">
        <v>10</v>
      </c>
      <c r="P163" s="30">
        <f t="shared" si="27"/>
        <v>88</v>
      </c>
      <c r="Q163" s="28">
        <f t="shared" si="28"/>
        <v>320</v>
      </c>
    </row>
    <row r="164" spans="1:17" s="2" customFormat="1" ht="20.25" customHeight="1" x14ac:dyDescent="0.25">
      <c r="A164" s="9">
        <v>5</v>
      </c>
      <c r="B164" s="17" t="s">
        <v>95</v>
      </c>
      <c r="C164" s="23">
        <v>0</v>
      </c>
      <c r="D164" s="23">
        <v>0</v>
      </c>
      <c r="E164" s="23">
        <v>92</v>
      </c>
      <c r="F164" s="23">
        <v>0</v>
      </c>
      <c r="G164" s="30">
        <f t="shared" si="25"/>
        <v>92</v>
      </c>
      <c r="H164" s="23">
        <v>26</v>
      </c>
      <c r="I164" s="23">
        <v>0</v>
      </c>
      <c r="J164" s="23">
        <v>0</v>
      </c>
      <c r="K164" s="23">
        <v>6</v>
      </c>
      <c r="L164" s="23">
        <v>0</v>
      </c>
      <c r="M164" s="31">
        <f t="shared" si="26"/>
        <v>32</v>
      </c>
      <c r="N164" s="23">
        <v>163</v>
      </c>
      <c r="O164" s="23">
        <v>5</v>
      </c>
      <c r="P164" s="30">
        <f t="shared" si="27"/>
        <v>168</v>
      </c>
      <c r="Q164" s="28">
        <f t="shared" si="28"/>
        <v>292</v>
      </c>
    </row>
    <row r="165" spans="1:17" s="2" customFormat="1" ht="20.25" customHeight="1" x14ac:dyDescent="0.25">
      <c r="A165" s="9">
        <v>6</v>
      </c>
      <c r="B165" s="17" t="s">
        <v>90</v>
      </c>
      <c r="C165" s="23">
        <v>4</v>
      </c>
      <c r="D165" s="23">
        <v>2</v>
      </c>
      <c r="E165" s="23">
        <v>23</v>
      </c>
      <c r="F165" s="23">
        <v>56</v>
      </c>
      <c r="G165" s="30">
        <f t="shared" si="25"/>
        <v>85</v>
      </c>
      <c r="H165" s="23">
        <v>57</v>
      </c>
      <c r="I165" s="23">
        <v>0</v>
      </c>
      <c r="J165" s="23">
        <v>0</v>
      </c>
      <c r="K165" s="23">
        <v>22</v>
      </c>
      <c r="L165" s="23">
        <v>0</v>
      </c>
      <c r="M165" s="31">
        <f t="shared" si="26"/>
        <v>79</v>
      </c>
      <c r="N165" s="23">
        <v>161</v>
      </c>
      <c r="O165" s="23">
        <v>40</v>
      </c>
      <c r="P165" s="30">
        <f t="shared" si="27"/>
        <v>201</v>
      </c>
      <c r="Q165" s="28">
        <f t="shared" si="28"/>
        <v>365</v>
      </c>
    </row>
    <row r="166" spans="1:17" s="2" customFormat="1" ht="20.25" customHeight="1" x14ac:dyDescent="0.25">
      <c r="A166" s="9">
        <v>7</v>
      </c>
      <c r="B166" s="17" t="s">
        <v>89</v>
      </c>
      <c r="C166" s="23">
        <v>55</v>
      </c>
      <c r="D166" s="23">
        <v>0</v>
      </c>
      <c r="E166" s="23">
        <v>12</v>
      </c>
      <c r="F166" s="23">
        <v>65</v>
      </c>
      <c r="G166" s="30">
        <f t="shared" si="25"/>
        <v>132</v>
      </c>
      <c r="H166" s="23">
        <v>54</v>
      </c>
      <c r="I166" s="23">
        <v>0</v>
      </c>
      <c r="J166" s="23">
        <v>0</v>
      </c>
      <c r="K166" s="23">
        <v>18</v>
      </c>
      <c r="L166" s="23">
        <v>0</v>
      </c>
      <c r="M166" s="31">
        <f t="shared" si="26"/>
        <v>72</v>
      </c>
      <c r="N166" s="23">
        <v>180</v>
      </c>
      <c r="O166" s="23">
        <v>8</v>
      </c>
      <c r="P166" s="30">
        <f t="shared" si="27"/>
        <v>188</v>
      </c>
      <c r="Q166" s="28">
        <f t="shared" si="28"/>
        <v>392</v>
      </c>
    </row>
    <row r="167" spans="1:17" s="2" customFormat="1" ht="20.25" customHeight="1" x14ac:dyDescent="0.25">
      <c r="A167" s="9">
        <v>8</v>
      </c>
      <c r="B167" s="17" t="s">
        <v>96</v>
      </c>
      <c r="C167" s="23">
        <v>0</v>
      </c>
      <c r="D167" s="23">
        <v>0</v>
      </c>
      <c r="E167" s="23">
        <v>42</v>
      </c>
      <c r="F167" s="23">
        <v>73</v>
      </c>
      <c r="G167" s="30">
        <f t="shared" si="25"/>
        <v>115</v>
      </c>
      <c r="H167" s="23">
        <v>52</v>
      </c>
      <c r="I167" s="23">
        <v>0</v>
      </c>
      <c r="J167" s="23">
        <v>0</v>
      </c>
      <c r="K167" s="23">
        <v>16</v>
      </c>
      <c r="L167" s="23">
        <v>0</v>
      </c>
      <c r="M167" s="31">
        <f t="shared" si="26"/>
        <v>68</v>
      </c>
      <c r="N167" s="23">
        <v>239</v>
      </c>
      <c r="O167" s="23">
        <v>9</v>
      </c>
      <c r="P167" s="30">
        <f t="shared" si="27"/>
        <v>248</v>
      </c>
      <c r="Q167" s="28">
        <f t="shared" si="28"/>
        <v>431</v>
      </c>
    </row>
    <row r="168" spans="1:17" s="2" customFormat="1" ht="20.25" customHeight="1" x14ac:dyDescent="0.25">
      <c r="A168" s="9">
        <v>9</v>
      </c>
      <c r="B168" s="17" t="s">
        <v>97</v>
      </c>
      <c r="C168" s="23">
        <v>93</v>
      </c>
      <c r="D168" s="23">
        <v>0</v>
      </c>
      <c r="E168" s="23">
        <v>50</v>
      </c>
      <c r="F168" s="23">
        <v>15</v>
      </c>
      <c r="G168" s="30">
        <f t="shared" si="25"/>
        <v>158</v>
      </c>
      <c r="H168" s="23">
        <v>102</v>
      </c>
      <c r="I168" s="23">
        <v>1</v>
      </c>
      <c r="J168" s="23">
        <v>0</v>
      </c>
      <c r="K168" s="23">
        <v>4</v>
      </c>
      <c r="L168" s="23">
        <v>0</v>
      </c>
      <c r="M168" s="31">
        <f t="shared" si="26"/>
        <v>107</v>
      </c>
      <c r="N168" s="23">
        <v>103</v>
      </c>
      <c r="O168" s="23">
        <v>24</v>
      </c>
      <c r="P168" s="30">
        <f t="shared" si="27"/>
        <v>127</v>
      </c>
      <c r="Q168" s="28">
        <f t="shared" si="28"/>
        <v>392</v>
      </c>
    </row>
    <row r="169" spans="1:17" s="2" customFormat="1" ht="20.25" customHeight="1" x14ac:dyDescent="0.25">
      <c r="A169" s="9">
        <v>10</v>
      </c>
      <c r="B169" s="17" t="s">
        <v>86</v>
      </c>
      <c r="C169" s="23">
        <v>148</v>
      </c>
      <c r="D169" s="23">
        <v>0</v>
      </c>
      <c r="E169" s="23">
        <v>0</v>
      </c>
      <c r="F169" s="23">
        <v>0</v>
      </c>
      <c r="G169" s="30">
        <f t="shared" si="25"/>
        <v>148</v>
      </c>
      <c r="H169" s="23">
        <v>41</v>
      </c>
      <c r="I169" s="23">
        <v>0</v>
      </c>
      <c r="J169" s="23">
        <v>0</v>
      </c>
      <c r="K169" s="23">
        <v>0</v>
      </c>
      <c r="L169" s="23">
        <v>0</v>
      </c>
      <c r="M169" s="31">
        <f t="shared" si="26"/>
        <v>41</v>
      </c>
      <c r="N169" s="23">
        <v>123</v>
      </c>
      <c r="O169" s="23">
        <v>13</v>
      </c>
      <c r="P169" s="30">
        <f t="shared" si="27"/>
        <v>136</v>
      </c>
      <c r="Q169" s="28">
        <f t="shared" si="28"/>
        <v>325</v>
      </c>
    </row>
    <row r="170" spans="1:17" s="2" customFormat="1" ht="20.25" customHeight="1" x14ac:dyDescent="0.25">
      <c r="A170" s="9">
        <v>11</v>
      </c>
      <c r="B170" s="17" t="s">
        <v>88</v>
      </c>
      <c r="C170" s="23">
        <v>139</v>
      </c>
      <c r="D170" s="23">
        <v>0</v>
      </c>
      <c r="E170" s="23">
        <v>0</v>
      </c>
      <c r="F170" s="23">
        <v>0</v>
      </c>
      <c r="G170" s="30">
        <f t="shared" si="25"/>
        <v>139</v>
      </c>
      <c r="H170" s="23">
        <v>6</v>
      </c>
      <c r="I170" s="23">
        <v>1</v>
      </c>
      <c r="J170" s="23">
        <v>0</v>
      </c>
      <c r="K170" s="23">
        <v>0</v>
      </c>
      <c r="L170" s="23">
        <v>0</v>
      </c>
      <c r="M170" s="31">
        <f t="shared" si="26"/>
        <v>7</v>
      </c>
      <c r="N170" s="23">
        <v>104</v>
      </c>
      <c r="O170" s="23">
        <v>2</v>
      </c>
      <c r="P170" s="30">
        <f t="shared" si="27"/>
        <v>106</v>
      </c>
      <c r="Q170" s="28">
        <f t="shared" si="28"/>
        <v>252</v>
      </c>
    </row>
    <row r="171" spans="1:17" s="2" customFormat="1" ht="20.25" customHeight="1" x14ac:dyDescent="0.25">
      <c r="A171" s="9">
        <v>12</v>
      </c>
      <c r="B171" s="17" t="s">
        <v>98</v>
      </c>
      <c r="C171" s="23">
        <v>167</v>
      </c>
      <c r="D171" s="23">
        <v>0</v>
      </c>
      <c r="E171" s="23">
        <v>0</v>
      </c>
      <c r="F171" s="23">
        <v>0</v>
      </c>
      <c r="G171" s="30">
        <f t="shared" si="25"/>
        <v>167</v>
      </c>
      <c r="H171" s="23">
        <v>10</v>
      </c>
      <c r="I171" s="23">
        <v>0</v>
      </c>
      <c r="J171" s="23">
        <v>0</v>
      </c>
      <c r="K171" s="23">
        <v>0</v>
      </c>
      <c r="L171" s="23">
        <v>0</v>
      </c>
      <c r="M171" s="31">
        <f t="shared" si="26"/>
        <v>10</v>
      </c>
      <c r="N171" s="23">
        <v>78</v>
      </c>
      <c r="O171" s="23">
        <v>13</v>
      </c>
      <c r="P171" s="30">
        <f t="shared" si="27"/>
        <v>91</v>
      </c>
      <c r="Q171" s="28">
        <f t="shared" si="28"/>
        <v>268</v>
      </c>
    </row>
    <row r="172" spans="1:17" s="2" customFormat="1" ht="20.25" customHeight="1" x14ac:dyDescent="0.25">
      <c r="A172" s="9">
        <v>13</v>
      </c>
      <c r="B172" s="17" t="s">
        <v>87</v>
      </c>
      <c r="C172" s="23">
        <v>230</v>
      </c>
      <c r="D172" s="23">
        <v>15</v>
      </c>
      <c r="E172" s="23">
        <v>0</v>
      </c>
      <c r="F172" s="23">
        <v>0</v>
      </c>
      <c r="G172" s="30">
        <f t="shared" si="25"/>
        <v>245</v>
      </c>
      <c r="H172" s="23">
        <v>47</v>
      </c>
      <c r="I172" s="23">
        <v>0</v>
      </c>
      <c r="J172" s="23">
        <v>0</v>
      </c>
      <c r="K172" s="23">
        <v>2</v>
      </c>
      <c r="L172" s="23">
        <v>0</v>
      </c>
      <c r="M172" s="31">
        <f t="shared" si="26"/>
        <v>49</v>
      </c>
      <c r="N172" s="23">
        <v>134</v>
      </c>
      <c r="O172" s="23">
        <v>8</v>
      </c>
      <c r="P172" s="30">
        <f t="shared" si="27"/>
        <v>142</v>
      </c>
      <c r="Q172" s="28">
        <f t="shared" si="28"/>
        <v>436</v>
      </c>
    </row>
    <row r="173" spans="1:17" s="2" customFormat="1" ht="20.25" customHeight="1" x14ac:dyDescent="0.25">
      <c r="A173" s="9">
        <v>14</v>
      </c>
      <c r="B173" s="17" t="s">
        <v>101</v>
      </c>
      <c r="C173" s="23">
        <v>105</v>
      </c>
      <c r="D173" s="23">
        <v>0</v>
      </c>
      <c r="E173" s="23">
        <v>0</v>
      </c>
      <c r="F173" s="23">
        <v>0</v>
      </c>
      <c r="G173" s="30">
        <f t="shared" si="25"/>
        <v>105</v>
      </c>
      <c r="H173" s="23">
        <v>66</v>
      </c>
      <c r="I173" s="23">
        <v>0</v>
      </c>
      <c r="J173" s="23">
        <v>0</v>
      </c>
      <c r="K173" s="23">
        <v>1</v>
      </c>
      <c r="L173" s="23">
        <v>0</v>
      </c>
      <c r="M173" s="31">
        <f t="shared" si="26"/>
        <v>67</v>
      </c>
      <c r="N173" s="23">
        <v>66</v>
      </c>
      <c r="O173" s="23">
        <v>3</v>
      </c>
      <c r="P173" s="30">
        <f t="shared" si="27"/>
        <v>69</v>
      </c>
      <c r="Q173" s="28">
        <f t="shared" si="28"/>
        <v>241</v>
      </c>
    </row>
    <row r="174" spans="1:17" s="2" customFormat="1" ht="20.25" customHeight="1" x14ac:dyDescent="0.25">
      <c r="A174" s="9">
        <v>15</v>
      </c>
      <c r="B174" s="17" t="s">
        <v>100</v>
      </c>
      <c r="C174" s="23">
        <v>154</v>
      </c>
      <c r="D174" s="23">
        <v>0</v>
      </c>
      <c r="E174" s="23">
        <v>0</v>
      </c>
      <c r="F174" s="23">
        <v>0</v>
      </c>
      <c r="G174" s="30">
        <f t="shared" si="25"/>
        <v>154</v>
      </c>
      <c r="H174" s="23">
        <v>13</v>
      </c>
      <c r="I174" s="23">
        <v>1</v>
      </c>
      <c r="J174" s="23">
        <v>0</v>
      </c>
      <c r="K174" s="23">
        <v>0</v>
      </c>
      <c r="L174" s="23">
        <v>0</v>
      </c>
      <c r="M174" s="31">
        <f t="shared" si="26"/>
        <v>14</v>
      </c>
      <c r="N174" s="23">
        <v>76</v>
      </c>
      <c r="O174" s="23">
        <v>9</v>
      </c>
      <c r="P174" s="30">
        <f t="shared" si="27"/>
        <v>85</v>
      </c>
      <c r="Q174" s="28">
        <f t="shared" si="28"/>
        <v>253</v>
      </c>
    </row>
    <row r="175" spans="1:17" s="2" customFormat="1" ht="20.25" customHeight="1" thickBot="1" x14ac:dyDescent="0.3">
      <c r="A175" s="9">
        <v>16</v>
      </c>
      <c r="B175" s="17" t="s">
        <v>99</v>
      </c>
      <c r="C175" s="23">
        <v>234</v>
      </c>
      <c r="D175" s="23">
        <v>9</v>
      </c>
      <c r="E175" s="23">
        <v>0</v>
      </c>
      <c r="F175" s="23">
        <v>0</v>
      </c>
      <c r="G175" s="30">
        <f t="shared" si="25"/>
        <v>243</v>
      </c>
      <c r="H175" s="23">
        <v>8</v>
      </c>
      <c r="I175" s="23">
        <v>0</v>
      </c>
      <c r="J175" s="23">
        <v>0</v>
      </c>
      <c r="K175" s="23">
        <v>1</v>
      </c>
      <c r="L175" s="23">
        <v>0</v>
      </c>
      <c r="M175" s="31">
        <f t="shared" si="26"/>
        <v>9</v>
      </c>
      <c r="N175" s="23">
        <v>124</v>
      </c>
      <c r="O175" s="23">
        <v>19</v>
      </c>
      <c r="P175" s="30">
        <f t="shared" si="27"/>
        <v>143</v>
      </c>
      <c r="Q175" s="28">
        <f t="shared" si="28"/>
        <v>395</v>
      </c>
    </row>
    <row r="176" spans="1:17" s="4" customFormat="1" ht="20.25" customHeight="1" thickTop="1" thickBot="1" x14ac:dyDescent="0.3">
      <c r="A176" s="14"/>
      <c r="B176" s="18" t="s">
        <v>7</v>
      </c>
      <c r="C176" s="24">
        <f t="shared" ref="C176:Q176" si="29">SUM(C160:C175)</f>
        <v>1329</v>
      </c>
      <c r="D176" s="32">
        <f t="shared" si="29"/>
        <v>26</v>
      </c>
      <c r="E176" s="32">
        <f t="shared" si="29"/>
        <v>665</v>
      </c>
      <c r="F176" s="32">
        <f t="shared" si="29"/>
        <v>398</v>
      </c>
      <c r="G176" s="33">
        <f t="shared" si="29"/>
        <v>2418</v>
      </c>
      <c r="H176" s="24">
        <f t="shared" si="29"/>
        <v>749</v>
      </c>
      <c r="I176" s="32">
        <f t="shared" si="29"/>
        <v>3</v>
      </c>
      <c r="J176" s="32">
        <f t="shared" si="29"/>
        <v>0</v>
      </c>
      <c r="K176" s="32">
        <f t="shared" si="29"/>
        <v>121</v>
      </c>
      <c r="L176" s="32">
        <f t="shared" si="29"/>
        <v>0</v>
      </c>
      <c r="M176" s="34">
        <f t="shared" si="29"/>
        <v>873</v>
      </c>
      <c r="N176" s="35">
        <f t="shared" si="29"/>
        <v>1920</v>
      </c>
      <c r="O176" s="32">
        <f t="shared" si="29"/>
        <v>277</v>
      </c>
      <c r="P176" s="33">
        <f t="shared" si="29"/>
        <v>2197</v>
      </c>
      <c r="Q176" s="29">
        <f t="shared" si="29"/>
        <v>5488</v>
      </c>
    </row>
    <row r="177" spans="1:19" s="2" customFormat="1" ht="15" customHeight="1" thickTop="1" x14ac:dyDescent="0.25"/>
    <row r="178" spans="1:19" s="2" customFormat="1" ht="15" customHeight="1" x14ac:dyDescent="0.25">
      <c r="N178" s="5"/>
      <c r="Q178" s="36"/>
    </row>
    <row r="179" spans="1:19" s="2" customFormat="1" ht="15" customHeight="1" x14ac:dyDescent="0.25">
      <c r="N179" s="5"/>
    </row>
    <row r="180" spans="1:19" s="2" customFormat="1" ht="15" customHeight="1" x14ac:dyDescent="0.25">
      <c r="N180" s="5"/>
    </row>
    <row r="181" spans="1:19" ht="16.5" customHeight="1" x14ac:dyDescent="0.25">
      <c r="A181" s="216" t="s">
        <v>0</v>
      </c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1:19" ht="16.5" customHeight="1" x14ac:dyDescent="0.25">
      <c r="A182" s="216" t="s">
        <v>203</v>
      </c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1:19" ht="16.5" customHeight="1" x14ac:dyDescent="0.25">
      <c r="A183" s="228" t="s">
        <v>102</v>
      </c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</row>
    <row r="184" spans="1:19" ht="9.75" customHeight="1" thickBot="1" x14ac:dyDescent="0.3"/>
    <row r="185" spans="1:19" s="83" customFormat="1" ht="19.5" customHeight="1" thickTop="1" thickBot="1" x14ac:dyDescent="0.3">
      <c r="A185" s="207" t="s">
        <v>2</v>
      </c>
      <c r="B185" s="219" t="s">
        <v>18</v>
      </c>
      <c r="C185" s="220" t="s">
        <v>8</v>
      </c>
      <c r="D185" s="221"/>
      <c r="E185" s="221"/>
      <c r="F185" s="221"/>
      <c r="G185" s="221"/>
      <c r="H185" s="221"/>
      <c r="I185" s="221"/>
      <c r="J185" s="221"/>
      <c r="K185" s="221"/>
      <c r="L185" s="221"/>
      <c r="M185" s="222"/>
      <c r="N185" s="223" t="s">
        <v>16</v>
      </c>
      <c r="O185" s="208"/>
      <c r="P185" s="219"/>
      <c r="Q185" s="224" t="s">
        <v>20</v>
      </c>
      <c r="R185" s="206"/>
    </row>
    <row r="186" spans="1:19" s="83" customFormat="1" ht="15.75" customHeight="1" thickTop="1" x14ac:dyDescent="0.25">
      <c r="A186" s="217"/>
      <c r="B186" s="214"/>
      <c r="C186" s="207" t="s">
        <v>3</v>
      </c>
      <c r="D186" s="208"/>
      <c r="E186" s="208"/>
      <c r="F186" s="208"/>
      <c r="G186" s="209"/>
      <c r="H186" s="207" t="s">
        <v>9</v>
      </c>
      <c r="I186" s="208"/>
      <c r="J186" s="208"/>
      <c r="K186" s="208"/>
      <c r="L186" s="208"/>
      <c r="M186" s="209"/>
      <c r="N186" s="210" t="s">
        <v>17</v>
      </c>
      <c r="O186" s="212" t="s">
        <v>15</v>
      </c>
      <c r="P186" s="214" t="s">
        <v>7</v>
      </c>
      <c r="Q186" s="225"/>
      <c r="R186" s="206"/>
    </row>
    <row r="187" spans="1:19" s="83" customFormat="1" ht="63.75" thickBot="1" x14ac:dyDescent="0.3">
      <c r="A187" s="218"/>
      <c r="B187" s="215"/>
      <c r="C187" s="82" t="s">
        <v>4</v>
      </c>
      <c r="D187" s="80" t="s">
        <v>5</v>
      </c>
      <c r="E187" s="80" t="s">
        <v>19</v>
      </c>
      <c r="F187" s="80" t="s">
        <v>6</v>
      </c>
      <c r="G187" s="20" t="s">
        <v>7</v>
      </c>
      <c r="H187" s="82" t="s">
        <v>10</v>
      </c>
      <c r="I187" s="80" t="s">
        <v>11</v>
      </c>
      <c r="J187" s="80" t="s">
        <v>12</v>
      </c>
      <c r="K187" s="80" t="s">
        <v>14</v>
      </c>
      <c r="L187" s="80" t="s">
        <v>13</v>
      </c>
      <c r="M187" s="20" t="s">
        <v>7</v>
      </c>
      <c r="N187" s="211"/>
      <c r="O187" s="213"/>
      <c r="P187" s="215"/>
      <c r="Q187" s="226"/>
      <c r="R187" s="206"/>
    </row>
    <row r="188" spans="1:19" s="3" customFormat="1" ht="17.25" thickTop="1" thickBot="1" x14ac:dyDescent="0.3">
      <c r="A188" s="11">
        <v>1</v>
      </c>
      <c r="B188" s="15">
        <v>2</v>
      </c>
      <c r="C188" s="11">
        <v>3</v>
      </c>
      <c r="D188" s="12">
        <v>4</v>
      </c>
      <c r="E188" s="12">
        <v>5</v>
      </c>
      <c r="F188" s="12">
        <v>6</v>
      </c>
      <c r="G188" s="13">
        <v>7</v>
      </c>
      <c r="H188" s="11">
        <v>8</v>
      </c>
      <c r="I188" s="12">
        <v>9</v>
      </c>
      <c r="J188" s="12">
        <v>10</v>
      </c>
      <c r="K188" s="12">
        <v>11</v>
      </c>
      <c r="L188" s="12">
        <v>12</v>
      </c>
      <c r="M188" s="13">
        <v>13</v>
      </c>
      <c r="N188" s="19">
        <v>14</v>
      </c>
      <c r="O188" s="12">
        <v>15</v>
      </c>
      <c r="P188" s="15">
        <v>16</v>
      </c>
      <c r="Q188" s="21">
        <v>17</v>
      </c>
    </row>
    <row r="189" spans="1:19" s="2" customFormat="1" ht="20.25" customHeight="1" thickTop="1" x14ac:dyDescent="0.25">
      <c r="A189" s="10">
        <v>1</v>
      </c>
      <c r="B189" s="16" t="s">
        <v>103</v>
      </c>
      <c r="C189" s="23">
        <v>0</v>
      </c>
      <c r="D189" s="23">
        <v>95</v>
      </c>
      <c r="E189" s="23">
        <v>0</v>
      </c>
      <c r="F189" s="23">
        <v>93</v>
      </c>
      <c r="G189" s="25">
        <f>SUM(C189:F189)</f>
        <v>188</v>
      </c>
      <c r="H189" s="23">
        <v>100</v>
      </c>
      <c r="I189" s="43">
        <v>0.01</v>
      </c>
      <c r="J189" s="23">
        <v>0</v>
      </c>
      <c r="K189" s="23">
        <v>8</v>
      </c>
      <c r="L189" s="23">
        <v>0</v>
      </c>
      <c r="M189" s="47">
        <f>SUM(H189:L189)</f>
        <v>108.01</v>
      </c>
      <c r="N189" s="43">
        <v>64.989999999999995</v>
      </c>
      <c r="O189" s="23">
        <v>7</v>
      </c>
      <c r="P189" s="25">
        <f>SUM(N189:O189)</f>
        <v>71.989999999999995</v>
      </c>
      <c r="Q189" s="27">
        <f>SUM(G189,M189,P189)</f>
        <v>368</v>
      </c>
      <c r="S189" s="37"/>
    </row>
    <row r="190" spans="1:19" s="2" customFormat="1" ht="20.25" customHeight="1" x14ac:dyDescent="0.25">
      <c r="A190" s="9">
        <v>2</v>
      </c>
      <c r="B190" s="17" t="s">
        <v>104</v>
      </c>
      <c r="C190" s="23">
        <v>0</v>
      </c>
      <c r="D190" s="23">
        <v>135</v>
      </c>
      <c r="E190" s="23">
        <v>0</v>
      </c>
      <c r="F190" s="23">
        <v>49</v>
      </c>
      <c r="G190" s="30">
        <f t="shared" ref="G190:G202" si="30">SUM(C190:F190)</f>
        <v>184</v>
      </c>
      <c r="H190" s="23">
        <v>120</v>
      </c>
      <c r="I190" s="43">
        <v>0.05</v>
      </c>
      <c r="J190" s="23">
        <v>0</v>
      </c>
      <c r="K190" s="23">
        <v>12</v>
      </c>
      <c r="L190" s="23">
        <v>0</v>
      </c>
      <c r="M190" s="48">
        <f t="shared" ref="M190:M202" si="31">SUM(H190:L190)</f>
        <v>132.05000000000001</v>
      </c>
      <c r="N190" s="43">
        <v>89.91</v>
      </c>
      <c r="O190" s="23">
        <v>5</v>
      </c>
      <c r="P190" s="30">
        <f t="shared" ref="P190:P202" si="32">SUM(N190:O190)</f>
        <v>94.91</v>
      </c>
      <c r="Q190" s="28">
        <f t="shared" ref="Q190:Q202" si="33">SUM(G190,M190,P190)</f>
        <v>410.96000000000004</v>
      </c>
    </row>
    <row r="191" spans="1:19" s="2" customFormat="1" ht="20.25" customHeight="1" x14ac:dyDescent="0.25">
      <c r="A191" s="9">
        <v>3</v>
      </c>
      <c r="B191" s="17" t="s">
        <v>105</v>
      </c>
      <c r="C191" s="23">
        <v>0</v>
      </c>
      <c r="D191" s="23">
        <v>196</v>
      </c>
      <c r="E191" s="23">
        <v>0</v>
      </c>
      <c r="F191" s="23">
        <v>0</v>
      </c>
      <c r="G191" s="30">
        <f t="shared" si="30"/>
        <v>196</v>
      </c>
      <c r="H191" s="23">
        <v>18</v>
      </c>
      <c r="I191" s="43">
        <v>7.0000000000000007E-2</v>
      </c>
      <c r="J191" s="23">
        <v>0</v>
      </c>
      <c r="K191" s="23">
        <v>6</v>
      </c>
      <c r="L191" s="23">
        <v>0</v>
      </c>
      <c r="M191" s="48">
        <f t="shared" si="31"/>
        <v>24.07</v>
      </c>
      <c r="N191" s="43">
        <v>72.92</v>
      </c>
      <c r="O191" s="23">
        <v>13</v>
      </c>
      <c r="P191" s="30">
        <f t="shared" si="32"/>
        <v>85.92</v>
      </c>
      <c r="Q191" s="28">
        <f t="shared" si="33"/>
        <v>305.99</v>
      </c>
    </row>
    <row r="192" spans="1:19" s="2" customFormat="1" ht="20.25" customHeight="1" x14ac:dyDescent="0.25">
      <c r="A192" s="9">
        <v>4</v>
      </c>
      <c r="B192" s="17" t="s">
        <v>106</v>
      </c>
      <c r="C192" s="23">
        <v>0</v>
      </c>
      <c r="D192" s="23">
        <v>65</v>
      </c>
      <c r="E192" s="23">
        <v>0</v>
      </c>
      <c r="F192" s="23">
        <v>84</v>
      </c>
      <c r="G192" s="30">
        <f t="shared" si="30"/>
        <v>149</v>
      </c>
      <c r="H192" s="23">
        <v>62</v>
      </c>
      <c r="I192" s="43">
        <v>0.05</v>
      </c>
      <c r="J192" s="23">
        <v>0</v>
      </c>
      <c r="K192" s="23">
        <v>9</v>
      </c>
      <c r="L192" s="23">
        <v>0</v>
      </c>
      <c r="M192" s="48">
        <f t="shared" si="31"/>
        <v>71.05</v>
      </c>
      <c r="N192" s="43">
        <v>128.94999999999999</v>
      </c>
      <c r="O192" s="23">
        <v>14</v>
      </c>
      <c r="P192" s="30">
        <f t="shared" si="32"/>
        <v>142.94999999999999</v>
      </c>
      <c r="Q192" s="28">
        <f t="shared" si="33"/>
        <v>363</v>
      </c>
    </row>
    <row r="193" spans="1:17" s="2" customFormat="1" ht="20.25" customHeight="1" x14ac:dyDescent="0.25">
      <c r="A193" s="9">
        <v>5</v>
      </c>
      <c r="B193" s="17" t="s">
        <v>107</v>
      </c>
      <c r="C193" s="23">
        <v>0</v>
      </c>
      <c r="D193" s="23">
        <v>159</v>
      </c>
      <c r="E193" s="23">
        <v>0</v>
      </c>
      <c r="F193" s="23">
        <v>2</v>
      </c>
      <c r="G193" s="30">
        <f t="shared" si="30"/>
        <v>161</v>
      </c>
      <c r="H193" s="23">
        <v>37</v>
      </c>
      <c r="I193" s="43">
        <v>0.28999999999999998</v>
      </c>
      <c r="J193" s="23">
        <v>0</v>
      </c>
      <c r="K193" s="23">
        <v>17</v>
      </c>
      <c r="L193" s="23">
        <v>0</v>
      </c>
      <c r="M193" s="48">
        <f t="shared" si="31"/>
        <v>54.29</v>
      </c>
      <c r="N193" s="43">
        <v>123.7</v>
      </c>
      <c r="O193" s="23">
        <v>48</v>
      </c>
      <c r="P193" s="30">
        <f t="shared" si="32"/>
        <v>171.7</v>
      </c>
      <c r="Q193" s="28">
        <f t="shared" si="33"/>
        <v>386.99</v>
      </c>
    </row>
    <row r="194" spans="1:17" s="2" customFormat="1" ht="20.25" customHeight="1" x14ac:dyDescent="0.25">
      <c r="A194" s="9">
        <v>6</v>
      </c>
      <c r="B194" s="17" t="s">
        <v>102</v>
      </c>
      <c r="C194" s="23">
        <v>0</v>
      </c>
      <c r="D194" s="23">
        <v>89</v>
      </c>
      <c r="E194" s="23">
        <v>0</v>
      </c>
      <c r="F194" s="23">
        <v>30</v>
      </c>
      <c r="G194" s="30">
        <f t="shared" si="30"/>
        <v>119</v>
      </c>
      <c r="H194" s="23">
        <v>145</v>
      </c>
      <c r="I194" s="43">
        <v>0.05</v>
      </c>
      <c r="J194" s="23">
        <v>0</v>
      </c>
      <c r="K194" s="23">
        <v>13</v>
      </c>
      <c r="L194" s="23">
        <v>0</v>
      </c>
      <c r="M194" s="48">
        <f t="shared" si="31"/>
        <v>158.05000000000001</v>
      </c>
      <c r="N194" s="43">
        <v>97.95</v>
      </c>
      <c r="O194" s="23">
        <v>37</v>
      </c>
      <c r="P194" s="30">
        <f t="shared" si="32"/>
        <v>134.94999999999999</v>
      </c>
      <c r="Q194" s="28">
        <f t="shared" si="33"/>
        <v>412</v>
      </c>
    </row>
    <row r="195" spans="1:17" s="2" customFormat="1" ht="20.25" customHeight="1" x14ac:dyDescent="0.25">
      <c r="A195" s="9">
        <v>7</v>
      </c>
      <c r="B195" s="17" t="s">
        <v>108</v>
      </c>
      <c r="C195" s="23">
        <v>0</v>
      </c>
      <c r="D195" s="23">
        <v>34</v>
      </c>
      <c r="E195" s="23">
        <v>0</v>
      </c>
      <c r="F195" s="23">
        <v>61</v>
      </c>
      <c r="G195" s="30">
        <f t="shared" si="30"/>
        <v>95</v>
      </c>
      <c r="H195" s="23">
        <v>124</v>
      </c>
      <c r="I195" s="43">
        <v>0.05</v>
      </c>
      <c r="J195" s="23">
        <v>0</v>
      </c>
      <c r="K195" s="23">
        <v>9</v>
      </c>
      <c r="L195" s="23">
        <v>0</v>
      </c>
      <c r="M195" s="48">
        <f t="shared" si="31"/>
        <v>133.05000000000001</v>
      </c>
      <c r="N195" s="43">
        <v>120</v>
      </c>
      <c r="O195" s="23">
        <v>17</v>
      </c>
      <c r="P195" s="30">
        <f t="shared" si="32"/>
        <v>137</v>
      </c>
      <c r="Q195" s="28">
        <f t="shared" si="33"/>
        <v>365.05</v>
      </c>
    </row>
    <row r="196" spans="1:17" s="2" customFormat="1" ht="20.25" customHeight="1" x14ac:dyDescent="0.25">
      <c r="A196" s="9">
        <v>8</v>
      </c>
      <c r="B196" s="17" t="s">
        <v>109</v>
      </c>
      <c r="C196" s="23">
        <v>0</v>
      </c>
      <c r="D196" s="23">
        <v>158</v>
      </c>
      <c r="E196" s="23">
        <v>0</v>
      </c>
      <c r="F196" s="23">
        <v>80</v>
      </c>
      <c r="G196" s="30">
        <f t="shared" si="30"/>
        <v>238</v>
      </c>
      <c r="H196" s="23">
        <v>163</v>
      </c>
      <c r="I196" s="43">
        <v>0.12</v>
      </c>
      <c r="J196" s="23">
        <v>0</v>
      </c>
      <c r="K196" s="23">
        <v>18</v>
      </c>
      <c r="L196" s="23">
        <v>0</v>
      </c>
      <c r="M196" s="48">
        <f t="shared" si="31"/>
        <v>181.12</v>
      </c>
      <c r="N196" s="43">
        <v>171.86</v>
      </c>
      <c r="O196" s="23">
        <v>104</v>
      </c>
      <c r="P196" s="30">
        <f t="shared" si="32"/>
        <v>275.86</v>
      </c>
      <c r="Q196" s="28">
        <f t="shared" si="33"/>
        <v>694.98</v>
      </c>
    </row>
    <row r="197" spans="1:17" s="2" customFormat="1" ht="20.25" customHeight="1" x14ac:dyDescent="0.25">
      <c r="A197" s="9">
        <v>9</v>
      </c>
      <c r="B197" s="17" t="s">
        <v>110</v>
      </c>
      <c r="C197" s="23">
        <v>188</v>
      </c>
      <c r="D197" s="23">
        <v>5</v>
      </c>
      <c r="E197" s="23">
        <v>0</v>
      </c>
      <c r="F197" s="23">
        <v>0</v>
      </c>
      <c r="G197" s="30">
        <f t="shared" si="30"/>
        <v>193</v>
      </c>
      <c r="H197" s="23">
        <v>0</v>
      </c>
      <c r="I197" s="43">
        <v>0.1</v>
      </c>
      <c r="J197" s="23">
        <v>0</v>
      </c>
      <c r="K197" s="23">
        <v>0</v>
      </c>
      <c r="L197" s="23">
        <v>0</v>
      </c>
      <c r="M197" s="48">
        <f t="shared" si="31"/>
        <v>0.1</v>
      </c>
      <c r="N197" s="43">
        <v>136.9</v>
      </c>
      <c r="O197" s="23">
        <v>71</v>
      </c>
      <c r="P197" s="30">
        <f t="shared" si="32"/>
        <v>207.9</v>
      </c>
      <c r="Q197" s="28">
        <f t="shared" si="33"/>
        <v>401</v>
      </c>
    </row>
    <row r="198" spans="1:17" s="2" customFormat="1" ht="20.25" customHeight="1" x14ac:dyDescent="0.25">
      <c r="A198" s="9">
        <v>10</v>
      </c>
      <c r="B198" s="17" t="s">
        <v>111</v>
      </c>
      <c r="C198" s="23">
        <v>125</v>
      </c>
      <c r="D198" s="23">
        <v>0</v>
      </c>
      <c r="E198" s="23">
        <v>0</v>
      </c>
      <c r="F198" s="23">
        <v>0</v>
      </c>
      <c r="G198" s="30">
        <f t="shared" si="30"/>
        <v>125</v>
      </c>
      <c r="H198" s="23">
        <v>0</v>
      </c>
      <c r="I198" s="43">
        <v>0.04</v>
      </c>
      <c r="J198" s="23">
        <v>0</v>
      </c>
      <c r="K198" s="23">
        <v>0</v>
      </c>
      <c r="L198" s="23">
        <v>0</v>
      </c>
      <c r="M198" s="48">
        <f t="shared" si="31"/>
        <v>0.04</v>
      </c>
      <c r="N198" s="43">
        <v>83.86</v>
      </c>
      <c r="O198" s="23">
        <v>15</v>
      </c>
      <c r="P198" s="30">
        <f t="shared" si="32"/>
        <v>98.86</v>
      </c>
      <c r="Q198" s="28">
        <f t="shared" si="33"/>
        <v>223.9</v>
      </c>
    </row>
    <row r="199" spans="1:17" s="2" customFormat="1" ht="20.25" customHeight="1" x14ac:dyDescent="0.25">
      <c r="A199" s="9">
        <v>11</v>
      </c>
      <c r="B199" s="17" t="s">
        <v>112</v>
      </c>
      <c r="C199" s="23">
        <v>48</v>
      </c>
      <c r="D199" s="23">
        <v>0</v>
      </c>
      <c r="E199" s="23">
        <v>0</v>
      </c>
      <c r="F199" s="23">
        <v>0</v>
      </c>
      <c r="G199" s="30">
        <f t="shared" si="30"/>
        <v>48</v>
      </c>
      <c r="H199" s="23">
        <v>0</v>
      </c>
      <c r="I199" s="43">
        <v>0.08</v>
      </c>
      <c r="J199" s="23">
        <v>0</v>
      </c>
      <c r="K199" s="23">
        <v>0</v>
      </c>
      <c r="L199" s="23">
        <v>0</v>
      </c>
      <c r="M199" s="48">
        <f t="shared" si="31"/>
        <v>0.08</v>
      </c>
      <c r="N199" s="43">
        <v>162.91999999999999</v>
      </c>
      <c r="O199" s="23">
        <v>25</v>
      </c>
      <c r="P199" s="30">
        <f t="shared" si="32"/>
        <v>187.92</v>
      </c>
      <c r="Q199" s="28">
        <f t="shared" si="33"/>
        <v>236</v>
      </c>
    </row>
    <row r="200" spans="1:17" s="2" customFormat="1" ht="20.25" customHeight="1" x14ac:dyDescent="0.25">
      <c r="A200" s="9">
        <v>12</v>
      </c>
      <c r="B200" s="17" t="s">
        <v>113</v>
      </c>
      <c r="C200" s="23">
        <v>275</v>
      </c>
      <c r="D200" s="23">
        <v>0</v>
      </c>
      <c r="E200" s="23">
        <v>0</v>
      </c>
      <c r="F200" s="23">
        <v>0</v>
      </c>
      <c r="G200" s="30">
        <f t="shared" si="30"/>
        <v>275</v>
      </c>
      <c r="H200" s="23">
        <v>0</v>
      </c>
      <c r="I200" s="43">
        <v>0.03</v>
      </c>
      <c r="J200" s="23">
        <v>0</v>
      </c>
      <c r="K200" s="23">
        <v>0</v>
      </c>
      <c r="L200" s="23">
        <v>0</v>
      </c>
      <c r="M200" s="48">
        <f t="shared" si="31"/>
        <v>0.03</v>
      </c>
      <c r="N200" s="43">
        <v>92.97</v>
      </c>
      <c r="O200" s="23">
        <v>6</v>
      </c>
      <c r="P200" s="30">
        <f t="shared" si="32"/>
        <v>98.97</v>
      </c>
      <c r="Q200" s="28">
        <f t="shared" si="33"/>
        <v>374</v>
      </c>
    </row>
    <row r="201" spans="1:17" s="2" customFormat="1" ht="20.25" customHeight="1" x14ac:dyDescent="0.25">
      <c r="A201" s="9">
        <v>13</v>
      </c>
      <c r="B201" s="17" t="s">
        <v>114</v>
      </c>
      <c r="C201" s="23">
        <v>293</v>
      </c>
      <c r="D201" s="23">
        <v>0</v>
      </c>
      <c r="E201" s="23">
        <v>0</v>
      </c>
      <c r="F201" s="23">
        <v>0</v>
      </c>
      <c r="G201" s="30">
        <f t="shared" si="30"/>
        <v>293</v>
      </c>
      <c r="H201" s="23">
        <v>20</v>
      </c>
      <c r="I201" s="43">
        <v>0.01</v>
      </c>
      <c r="J201" s="23">
        <v>0</v>
      </c>
      <c r="K201" s="23">
        <v>0</v>
      </c>
      <c r="L201" s="23">
        <v>0</v>
      </c>
      <c r="M201" s="48">
        <f t="shared" si="31"/>
        <v>20.010000000000002</v>
      </c>
      <c r="N201" s="43">
        <v>46.99</v>
      </c>
      <c r="O201" s="23">
        <v>21</v>
      </c>
      <c r="P201" s="30">
        <f t="shared" si="32"/>
        <v>67.990000000000009</v>
      </c>
      <c r="Q201" s="28">
        <f t="shared" si="33"/>
        <v>381</v>
      </c>
    </row>
    <row r="202" spans="1:17" s="2" customFormat="1" ht="20.25" customHeight="1" thickBot="1" x14ac:dyDescent="0.3">
      <c r="A202" s="9">
        <v>14</v>
      </c>
      <c r="B202" s="17" t="s">
        <v>50</v>
      </c>
      <c r="C202" s="23">
        <v>264</v>
      </c>
      <c r="D202" s="23">
        <v>0</v>
      </c>
      <c r="E202" s="23">
        <v>0</v>
      </c>
      <c r="F202" s="23">
        <v>0</v>
      </c>
      <c r="G202" s="30">
        <f t="shared" si="30"/>
        <v>264</v>
      </c>
      <c r="H202" s="23">
        <v>8</v>
      </c>
      <c r="I202" s="43">
        <v>0.05</v>
      </c>
      <c r="J202" s="23">
        <v>0</v>
      </c>
      <c r="K202" s="23">
        <v>0</v>
      </c>
      <c r="L202" s="23">
        <v>0</v>
      </c>
      <c r="M202" s="48">
        <f t="shared" si="31"/>
        <v>8.0500000000000007</v>
      </c>
      <c r="N202" s="43">
        <v>91.95</v>
      </c>
      <c r="O202" s="23">
        <v>12</v>
      </c>
      <c r="P202" s="30">
        <f t="shared" si="32"/>
        <v>103.95</v>
      </c>
      <c r="Q202" s="28">
        <f t="shared" si="33"/>
        <v>376</v>
      </c>
    </row>
    <row r="203" spans="1:17" s="4" customFormat="1" ht="20.25" customHeight="1" thickTop="1" thickBot="1" x14ac:dyDescent="0.3">
      <c r="A203" s="14"/>
      <c r="B203" s="18" t="s">
        <v>7</v>
      </c>
      <c r="C203" s="24">
        <f t="shared" ref="C203:M203" si="34">SUM(C189:C202)</f>
        <v>1193</v>
      </c>
      <c r="D203" s="32">
        <f t="shared" si="34"/>
        <v>936</v>
      </c>
      <c r="E203" s="32">
        <f t="shared" si="34"/>
        <v>0</v>
      </c>
      <c r="F203" s="32">
        <f t="shared" si="34"/>
        <v>399</v>
      </c>
      <c r="G203" s="33">
        <f t="shared" si="34"/>
        <v>2528</v>
      </c>
      <c r="H203" s="24">
        <f t="shared" si="34"/>
        <v>797</v>
      </c>
      <c r="I203" s="60">
        <f t="shared" si="34"/>
        <v>1</v>
      </c>
      <c r="J203" s="32">
        <f t="shared" si="34"/>
        <v>0</v>
      </c>
      <c r="K203" s="32">
        <f t="shared" si="34"/>
        <v>92</v>
      </c>
      <c r="L203" s="32">
        <f t="shared" si="34"/>
        <v>0</v>
      </c>
      <c r="M203" s="59">
        <f t="shared" si="34"/>
        <v>889.99999999999989</v>
      </c>
      <c r="N203" s="56">
        <v>1486</v>
      </c>
      <c r="O203" s="32">
        <f>SUM(O189:O202)</f>
        <v>395</v>
      </c>
      <c r="P203" s="33">
        <f>SUM(P189:P202)</f>
        <v>1880.8700000000003</v>
      </c>
      <c r="Q203" s="42">
        <v>5299</v>
      </c>
    </row>
    <row r="204" spans="1:17" s="2" customFormat="1" ht="15" customHeight="1" thickTop="1" x14ac:dyDescent="0.25"/>
    <row r="205" spans="1:17" s="2" customFormat="1" ht="15" customHeight="1" x14ac:dyDescent="0.25">
      <c r="N205" s="5"/>
      <c r="Q205" s="36"/>
    </row>
    <row r="206" spans="1:17" s="2" customFormat="1" ht="15" customHeight="1" x14ac:dyDescent="0.25">
      <c r="N206" s="5"/>
    </row>
    <row r="207" spans="1:17" s="2" customFormat="1" ht="15" customHeight="1" x14ac:dyDescent="0.25">
      <c r="N207" s="5"/>
    </row>
    <row r="208" spans="1:17" s="2" customFormat="1" ht="15" customHeight="1" x14ac:dyDescent="0.25">
      <c r="N208" s="5"/>
    </row>
    <row r="209" spans="1:19" s="2" customFormat="1" ht="15" customHeight="1" x14ac:dyDescent="0.25">
      <c r="N209" s="5"/>
    </row>
    <row r="210" spans="1:19" s="2" customFormat="1" ht="15" customHeight="1" x14ac:dyDescent="0.25">
      <c r="M210" s="7"/>
      <c r="N210" s="8"/>
    </row>
    <row r="211" spans="1:19" s="2" customFormat="1" ht="15" customHeight="1" x14ac:dyDescent="0.25">
      <c r="M211" s="7"/>
      <c r="N211" s="8"/>
    </row>
    <row r="212" spans="1:19" s="2" customFormat="1" ht="15" customHeight="1" x14ac:dyDescent="0.25">
      <c r="M212" s="7"/>
      <c r="N212" s="8"/>
    </row>
    <row r="213" spans="1:19" s="2" customFormat="1" ht="15" customHeight="1" x14ac:dyDescent="0.25">
      <c r="M213" s="7"/>
      <c r="N213" s="8"/>
    </row>
    <row r="214" spans="1:19" s="2" customFormat="1" ht="15" customHeight="1" x14ac:dyDescent="0.25">
      <c r="M214" s="7"/>
      <c r="N214" s="8"/>
    </row>
    <row r="215" spans="1:19" ht="16.5" customHeight="1" x14ac:dyDescent="0.25">
      <c r="A215" s="216" t="s">
        <v>0</v>
      </c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1:19" ht="16.5" customHeight="1" x14ac:dyDescent="0.25">
      <c r="A216" s="216" t="s">
        <v>203</v>
      </c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1:19" ht="16.5" customHeight="1" x14ac:dyDescent="0.25">
      <c r="A217" s="228" t="s">
        <v>115</v>
      </c>
      <c r="B217" s="228"/>
      <c r="C217" s="228"/>
      <c r="D217" s="228"/>
      <c r="E217" s="228"/>
      <c r="F217" s="228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</row>
    <row r="218" spans="1:19" ht="9.75" customHeight="1" thickBot="1" x14ac:dyDescent="0.3"/>
    <row r="219" spans="1:19" s="83" customFormat="1" ht="19.5" customHeight="1" thickTop="1" thickBot="1" x14ac:dyDescent="0.3">
      <c r="A219" s="207" t="s">
        <v>2</v>
      </c>
      <c r="B219" s="209" t="s">
        <v>18</v>
      </c>
      <c r="C219" s="231" t="s">
        <v>8</v>
      </c>
      <c r="D219" s="221"/>
      <c r="E219" s="221"/>
      <c r="F219" s="221"/>
      <c r="G219" s="221"/>
      <c r="H219" s="221"/>
      <c r="I219" s="221"/>
      <c r="J219" s="221"/>
      <c r="K219" s="221"/>
      <c r="L219" s="221"/>
      <c r="M219" s="222"/>
      <c r="N219" s="223" t="s">
        <v>16</v>
      </c>
      <c r="O219" s="208"/>
      <c r="P219" s="219"/>
      <c r="Q219" s="224" t="s">
        <v>20</v>
      </c>
      <c r="R219" s="206"/>
    </row>
    <row r="220" spans="1:19" s="83" customFormat="1" ht="15.75" customHeight="1" thickTop="1" x14ac:dyDescent="0.25">
      <c r="A220" s="217"/>
      <c r="B220" s="229"/>
      <c r="C220" s="223" t="s">
        <v>3</v>
      </c>
      <c r="D220" s="208"/>
      <c r="E220" s="208"/>
      <c r="F220" s="208"/>
      <c r="G220" s="219"/>
      <c r="H220" s="207" t="s">
        <v>9</v>
      </c>
      <c r="I220" s="208"/>
      <c r="J220" s="208"/>
      <c r="K220" s="208"/>
      <c r="L220" s="208"/>
      <c r="M220" s="209"/>
      <c r="N220" s="210" t="s">
        <v>17</v>
      </c>
      <c r="O220" s="212" t="s">
        <v>15</v>
      </c>
      <c r="P220" s="214" t="s">
        <v>7</v>
      </c>
      <c r="Q220" s="225"/>
      <c r="R220" s="206"/>
    </row>
    <row r="221" spans="1:19" s="83" customFormat="1" ht="63.75" thickBot="1" x14ac:dyDescent="0.3">
      <c r="A221" s="218"/>
      <c r="B221" s="230"/>
      <c r="C221" s="79" t="s">
        <v>4</v>
      </c>
      <c r="D221" s="80" t="s">
        <v>5</v>
      </c>
      <c r="E221" s="80" t="s">
        <v>19</v>
      </c>
      <c r="F221" s="80" t="s">
        <v>6</v>
      </c>
      <c r="G221" s="81" t="s">
        <v>7</v>
      </c>
      <c r="H221" s="82" t="s">
        <v>10</v>
      </c>
      <c r="I221" s="80" t="s">
        <v>11</v>
      </c>
      <c r="J221" s="80" t="s">
        <v>12</v>
      </c>
      <c r="K221" s="80" t="s">
        <v>14</v>
      </c>
      <c r="L221" s="80" t="s">
        <v>13</v>
      </c>
      <c r="M221" s="20" t="s">
        <v>7</v>
      </c>
      <c r="N221" s="211"/>
      <c r="O221" s="213"/>
      <c r="P221" s="215"/>
      <c r="Q221" s="226"/>
      <c r="R221" s="206"/>
    </row>
    <row r="222" spans="1:19" s="3" customFormat="1" ht="17.25" thickTop="1" thickBot="1" x14ac:dyDescent="0.3">
      <c r="A222" s="11">
        <v>1</v>
      </c>
      <c r="B222" s="13">
        <v>2</v>
      </c>
      <c r="C222" s="19">
        <v>3</v>
      </c>
      <c r="D222" s="12">
        <v>4</v>
      </c>
      <c r="E222" s="12">
        <v>5</v>
      </c>
      <c r="F222" s="12">
        <v>6</v>
      </c>
      <c r="G222" s="15">
        <v>7</v>
      </c>
      <c r="H222" s="11">
        <v>8</v>
      </c>
      <c r="I222" s="12">
        <v>9</v>
      </c>
      <c r="J222" s="12">
        <v>10</v>
      </c>
      <c r="K222" s="12">
        <v>11</v>
      </c>
      <c r="L222" s="12">
        <v>12</v>
      </c>
      <c r="M222" s="13">
        <v>13</v>
      </c>
      <c r="N222" s="19">
        <v>14</v>
      </c>
      <c r="O222" s="12">
        <v>15</v>
      </c>
      <c r="P222" s="15">
        <v>16</v>
      </c>
      <c r="Q222" s="21">
        <v>17</v>
      </c>
    </row>
    <row r="223" spans="1:19" s="2" customFormat="1" ht="17.100000000000001" customHeight="1" thickTop="1" x14ac:dyDescent="0.25">
      <c r="A223" s="10">
        <v>1</v>
      </c>
      <c r="B223" s="16" t="s">
        <v>116</v>
      </c>
      <c r="C223" s="23">
        <v>135</v>
      </c>
      <c r="D223" s="23">
        <v>0</v>
      </c>
      <c r="E223" s="23">
        <v>0</v>
      </c>
      <c r="F223" s="23">
        <v>0</v>
      </c>
      <c r="G223" s="25">
        <f>SUM(C223:F223)</f>
        <v>135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  <c r="M223" s="26">
        <f>SUM(H223:L223)</f>
        <v>0</v>
      </c>
      <c r="N223" s="23">
        <v>54</v>
      </c>
      <c r="O223" s="23">
        <v>5</v>
      </c>
      <c r="P223" s="25">
        <f>SUM(N223:O223)</f>
        <v>59</v>
      </c>
      <c r="Q223" s="27">
        <f>SUM(G223,M223,P223)</f>
        <v>194</v>
      </c>
      <c r="S223" s="37"/>
    </row>
    <row r="224" spans="1:19" s="2" customFormat="1" ht="17.100000000000001" customHeight="1" x14ac:dyDescent="0.25">
      <c r="A224" s="9">
        <v>2</v>
      </c>
      <c r="B224" s="17" t="s">
        <v>117</v>
      </c>
      <c r="C224" s="23">
        <v>96</v>
      </c>
      <c r="D224" s="23">
        <v>0</v>
      </c>
      <c r="E224" s="23">
        <v>0</v>
      </c>
      <c r="F224" s="23">
        <v>0</v>
      </c>
      <c r="G224" s="30">
        <f t="shared" ref="G224:G239" si="35">SUM(C224:F224)</f>
        <v>96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31">
        <f t="shared" ref="M224:M239" si="36">SUM(H224:L224)</f>
        <v>0</v>
      </c>
      <c r="N224" s="23">
        <v>54</v>
      </c>
      <c r="O224" s="23">
        <v>5</v>
      </c>
      <c r="P224" s="30">
        <f t="shared" ref="P224:P239" si="37">SUM(N224:O224)</f>
        <v>59</v>
      </c>
      <c r="Q224" s="28">
        <f t="shared" ref="Q224:Q239" si="38">SUM(G224,M224,P224)</f>
        <v>155</v>
      </c>
    </row>
    <row r="225" spans="1:17" s="2" customFormat="1" ht="17.100000000000001" customHeight="1" x14ac:dyDescent="0.25">
      <c r="A225" s="9">
        <v>3</v>
      </c>
      <c r="B225" s="17" t="s">
        <v>33</v>
      </c>
      <c r="C225" s="23">
        <v>119</v>
      </c>
      <c r="D225" s="23">
        <v>0</v>
      </c>
      <c r="E225" s="23">
        <v>0</v>
      </c>
      <c r="F225" s="23">
        <v>0</v>
      </c>
      <c r="G225" s="30">
        <f t="shared" si="35"/>
        <v>119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31">
        <f t="shared" si="36"/>
        <v>0</v>
      </c>
      <c r="N225" s="23">
        <v>48</v>
      </c>
      <c r="O225" s="23">
        <v>3</v>
      </c>
      <c r="P225" s="30">
        <f t="shared" si="37"/>
        <v>51</v>
      </c>
      <c r="Q225" s="28">
        <f t="shared" si="38"/>
        <v>170</v>
      </c>
    </row>
    <row r="226" spans="1:17" s="2" customFormat="1" ht="17.100000000000001" customHeight="1" x14ac:dyDescent="0.25">
      <c r="A226" s="9">
        <v>4</v>
      </c>
      <c r="B226" s="17" t="s">
        <v>118</v>
      </c>
      <c r="C226" s="23">
        <v>119</v>
      </c>
      <c r="D226" s="23">
        <v>0</v>
      </c>
      <c r="E226" s="23">
        <v>0</v>
      </c>
      <c r="F226" s="23">
        <v>0</v>
      </c>
      <c r="G226" s="30">
        <f t="shared" si="35"/>
        <v>119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31">
        <f t="shared" si="36"/>
        <v>0</v>
      </c>
      <c r="N226" s="23">
        <v>60</v>
      </c>
      <c r="O226" s="23">
        <v>14</v>
      </c>
      <c r="P226" s="30">
        <f t="shared" si="37"/>
        <v>74</v>
      </c>
      <c r="Q226" s="28">
        <f t="shared" si="38"/>
        <v>193</v>
      </c>
    </row>
    <row r="227" spans="1:17" s="2" customFormat="1" ht="17.100000000000001" customHeight="1" x14ac:dyDescent="0.25">
      <c r="A227" s="9">
        <v>5</v>
      </c>
      <c r="B227" s="17" t="s">
        <v>119</v>
      </c>
      <c r="C227" s="23">
        <v>214</v>
      </c>
      <c r="D227" s="23">
        <v>0</v>
      </c>
      <c r="E227" s="23">
        <v>0</v>
      </c>
      <c r="F227" s="23">
        <v>0</v>
      </c>
      <c r="G227" s="30">
        <f t="shared" si="35"/>
        <v>214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31">
        <f t="shared" si="36"/>
        <v>0</v>
      </c>
      <c r="N227" s="23">
        <v>84</v>
      </c>
      <c r="O227" s="23">
        <v>7</v>
      </c>
      <c r="P227" s="30">
        <f t="shared" si="37"/>
        <v>91</v>
      </c>
      <c r="Q227" s="28">
        <f t="shared" si="38"/>
        <v>305</v>
      </c>
    </row>
    <row r="228" spans="1:17" s="2" customFormat="1" ht="17.100000000000001" customHeight="1" x14ac:dyDescent="0.25">
      <c r="A228" s="9">
        <v>6</v>
      </c>
      <c r="B228" s="17" t="s">
        <v>120</v>
      </c>
      <c r="C228" s="23">
        <v>71</v>
      </c>
      <c r="D228" s="23">
        <v>118</v>
      </c>
      <c r="E228" s="23">
        <v>0</v>
      </c>
      <c r="F228" s="23">
        <v>0</v>
      </c>
      <c r="G228" s="30">
        <f t="shared" si="35"/>
        <v>189</v>
      </c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31">
        <f t="shared" si="36"/>
        <v>0</v>
      </c>
      <c r="N228" s="23">
        <v>73</v>
      </c>
      <c r="O228" s="23">
        <v>14</v>
      </c>
      <c r="P228" s="30">
        <f t="shared" si="37"/>
        <v>87</v>
      </c>
      <c r="Q228" s="28">
        <f t="shared" si="38"/>
        <v>276</v>
      </c>
    </row>
    <row r="229" spans="1:17" s="2" customFormat="1" ht="17.100000000000001" customHeight="1" x14ac:dyDescent="0.25">
      <c r="A229" s="9">
        <v>7</v>
      </c>
      <c r="B229" s="17" t="s">
        <v>121</v>
      </c>
      <c r="C229" s="23">
        <v>46</v>
      </c>
      <c r="D229" s="23">
        <v>164</v>
      </c>
      <c r="E229" s="23">
        <v>0</v>
      </c>
      <c r="F229" s="23">
        <v>0</v>
      </c>
      <c r="G229" s="30">
        <f t="shared" si="35"/>
        <v>210</v>
      </c>
      <c r="H229" s="23">
        <v>37</v>
      </c>
      <c r="I229" s="23">
        <v>0</v>
      </c>
      <c r="J229" s="23">
        <v>0</v>
      </c>
      <c r="K229" s="23">
        <v>0</v>
      </c>
      <c r="L229" s="23">
        <v>0</v>
      </c>
      <c r="M229" s="31">
        <f t="shared" si="36"/>
        <v>37</v>
      </c>
      <c r="N229" s="23">
        <v>116</v>
      </c>
      <c r="O229" s="23">
        <v>9</v>
      </c>
      <c r="P229" s="30">
        <f t="shared" si="37"/>
        <v>125</v>
      </c>
      <c r="Q229" s="28">
        <f t="shared" si="38"/>
        <v>372</v>
      </c>
    </row>
    <row r="230" spans="1:17" s="2" customFormat="1" ht="17.100000000000001" customHeight="1" x14ac:dyDescent="0.25">
      <c r="A230" s="9">
        <v>8</v>
      </c>
      <c r="B230" s="17" t="s">
        <v>122</v>
      </c>
      <c r="C230" s="23">
        <v>107</v>
      </c>
      <c r="D230" s="23">
        <v>46</v>
      </c>
      <c r="E230" s="23">
        <v>37</v>
      </c>
      <c r="F230" s="23">
        <v>0</v>
      </c>
      <c r="G230" s="30">
        <f t="shared" si="35"/>
        <v>190</v>
      </c>
      <c r="H230" s="23">
        <v>28</v>
      </c>
      <c r="I230" s="23">
        <v>0</v>
      </c>
      <c r="J230" s="23">
        <v>0</v>
      </c>
      <c r="K230" s="23">
        <v>0</v>
      </c>
      <c r="L230" s="23">
        <v>0</v>
      </c>
      <c r="M230" s="31">
        <f t="shared" si="36"/>
        <v>28</v>
      </c>
      <c r="N230" s="23">
        <v>126</v>
      </c>
      <c r="O230" s="23">
        <v>39</v>
      </c>
      <c r="P230" s="30">
        <f t="shared" si="37"/>
        <v>165</v>
      </c>
      <c r="Q230" s="28">
        <f t="shared" si="38"/>
        <v>383</v>
      </c>
    </row>
    <row r="231" spans="1:17" s="2" customFormat="1" ht="17.100000000000001" customHeight="1" x14ac:dyDescent="0.25">
      <c r="A231" s="9">
        <v>9</v>
      </c>
      <c r="B231" s="17" t="s">
        <v>123</v>
      </c>
      <c r="C231" s="23">
        <v>0</v>
      </c>
      <c r="D231" s="23">
        <v>69</v>
      </c>
      <c r="E231" s="23">
        <v>43</v>
      </c>
      <c r="F231" s="23">
        <v>28</v>
      </c>
      <c r="G231" s="30">
        <f t="shared" si="35"/>
        <v>140</v>
      </c>
      <c r="H231" s="23">
        <v>132</v>
      </c>
      <c r="I231" s="23">
        <v>0</v>
      </c>
      <c r="J231" s="23">
        <v>0</v>
      </c>
      <c r="K231" s="23">
        <v>0</v>
      </c>
      <c r="L231" s="23">
        <v>280</v>
      </c>
      <c r="M231" s="31">
        <f t="shared" si="36"/>
        <v>412</v>
      </c>
      <c r="N231" s="23">
        <v>157</v>
      </c>
      <c r="O231" s="23">
        <v>5</v>
      </c>
      <c r="P231" s="30">
        <f t="shared" si="37"/>
        <v>162</v>
      </c>
      <c r="Q231" s="28">
        <f t="shared" si="38"/>
        <v>714</v>
      </c>
    </row>
    <row r="232" spans="1:17" s="2" customFormat="1" ht="17.100000000000001" customHeight="1" x14ac:dyDescent="0.25">
      <c r="A232" s="9">
        <v>10</v>
      </c>
      <c r="B232" s="17" t="s">
        <v>47</v>
      </c>
      <c r="C232" s="23">
        <v>0</v>
      </c>
      <c r="D232" s="23">
        <v>0</v>
      </c>
      <c r="E232" s="23">
        <v>69</v>
      </c>
      <c r="F232" s="23">
        <v>28</v>
      </c>
      <c r="G232" s="30">
        <f t="shared" si="35"/>
        <v>97</v>
      </c>
      <c r="H232" s="23">
        <v>214</v>
      </c>
      <c r="I232" s="23">
        <v>0</v>
      </c>
      <c r="J232" s="23">
        <v>0</v>
      </c>
      <c r="K232" s="23">
        <v>0</v>
      </c>
      <c r="L232" s="23">
        <v>22</v>
      </c>
      <c r="M232" s="31">
        <f t="shared" si="36"/>
        <v>236</v>
      </c>
      <c r="N232" s="23">
        <v>159</v>
      </c>
      <c r="O232" s="23">
        <v>11</v>
      </c>
      <c r="P232" s="30">
        <f t="shared" si="37"/>
        <v>170</v>
      </c>
      <c r="Q232" s="28">
        <f t="shared" si="38"/>
        <v>503</v>
      </c>
    </row>
    <row r="233" spans="1:17" s="2" customFormat="1" ht="17.100000000000001" customHeight="1" x14ac:dyDescent="0.25">
      <c r="A233" s="9">
        <v>11</v>
      </c>
      <c r="B233" s="17" t="s">
        <v>124</v>
      </c>
      <c r="C233" s="23">
        <v>0</v>
      </c>
      <c r="D233" s="23">
        <v>77</v>
      </c>
      <c r="E233" s="23">
        <v>10</v>
      </c>
      <c r="F233" s="23">
        <v>8</v>
      </c>
      <c r="G233" s="30">
        <f t="shared" si="35"/>
        <v>95</v>
      </c>
      <c r="H233" s="23">
        <v>187</v>
      </c>
      <c r="I233" s="23">
        <v>0</v>
      </c>
      <c r="J233" s="23">
        <v>0</v>
      </c>
      <c r="K233" s="23">
        <v>0</v>
      </c>
      <c r="L233" s="23">
        <v>83</v>
      </c>
      <c r="M233" s="31">
        <f t="shared" si="36"/>
        <v>270</v>
      </c>
      <c r="N233" s="23">
        <v>118</v>
      </c>
      <c r="O233" s="23">
        <v>12</v>
      </c>
      <c r="P233" s="30">
        <f t="shared" si="37"/>
        <v>130</v>
      </c>
      <c r="Q233" s="28">
        <f t="shared" si="38"/>
        <v>495</v>
      </c>
    </row>
    <row r="234" spans="1:17" s="2" customFormat="1" ht="17.100000000000001" customHeight="1" x14ac:dyDescent="0.25">
      <c r="A234" s="9">
        <v>12</v>
      </c>
      <c r="B234" s="17" t="s">
        <v>115</v>
      </c>
      <c r="C234" s="23">
        <v>0</v>
      </c>
      <c r="D234" s="23">
        <v>50</v>
      </c>
      <c r="E234" s="23">
        <v>74</v>
      </c>
      <c r="F234" s="23">
        <v>11</v>
      </c>
      <c r="G234" s="30">
        <f t="shared" si="35"/>
        <v>135</v>
      </c>
      <c r="H234" s="23">
        <v>180</v>
      </c>
      <c r="I234" s="23">
        <v>1</v>
      </c>
      <c r="J234" s="23">
        <v>0</v>
      </c>
      <c r="K234" s="23">
        <v>0</v>
      </c>
      <c r="L234" s="23">
        <v>143</v>
      </c>
      <c r="M234" s="31">
        <f t="shared" si="36"/>
        <v>324</v>
      </c>
      <c r="N234" s="23">
        <v>257</v>
      </c>
      <c r="O234" s="23">
        <v>17</v>
      </c>
      <c r="P234" s="30">
        <f t="shared" si="37"/>
        <v>274</v>
      </c>
      <c r="Q234" s="28">
        <f t="shared" si="38"/>
        <v>733</v>
      </c>
    </row>
    <row r="235" spans="1:17" s="2" customFormat="1" ht="17.100000000000001" customHeight="1" x14ac:dyDescent="0.25">
      <c r="A235" s="9">
        <v>13</v>
      </c>
      <c r="B235" s="17" t="s">
        <v>125</v>
      </c>
      <c r="C235" s="23">
        <v>0</v>
      </c>
      <c r="D235" s="23">
        <v>156</v>
      </c>
      <c r="E235" s="23">
        <v>76</v>
      </c>
      <c r="F235" s="23">
        <v>26</v>
      </c>
      <c r="G235" s="30">
        <f t="shared" si="35"/>
        <v>258</v>
      </c>
      <c r="H235" s="23">
        <v>188</v>
      </c>
      <c r="I235" s="23">
        <v>1</v>
      </c>
      <c r="J235" s="23">
        <v>0</v>
      </c>
      <c r="K235" s="23">
        <v>0</v>
      </c>
      <c r="L235" s="23">
        <v>0</v>
      </c>
      <c r="M235" s="31">
        <f t="shared" si="36"/>
        <v>189</v>
      </c>
      <c r="N235" s="23">
        <v>227</v>
      </c>
      <c r="O235" s="23">
        <v>12</v>
      </c>
      <c r="P235" s="30">
        <f t="shared" si="37"/>
        <v>239</v>
      </c>
      <c r="Q235" s="28">
        <f t="shared" si="38"/>
        <v>686</v>
      </c>
    </row>
    <row r="236" spans="1:17" s="2" customFormat="1" ht="17.100000000000001" customHeight="1" x14ac:dyDescent="0.25">
      <c r="A236" s="9">
        <v>14</v>
      </c>
      <c r="B236" s="17" t="s">
        <v>126</v>
      </c>
      <c r="C236" s="23">
        <v>142</v>
      </c>
      <c r="D236" s="23">
        <v>0</v>
      </c>
      <c r="E236" s="23">
        <v>0</v>
      </c>
      <c r="F236" s="23">
        <v>0</v>
      </c>
      <c r="G236" s="30">
        <f t="shared" si="35"/>
        <v>142</v>
      </c>
      <c r="H236" s="23">
        <v>0</v>
      </c>
      <c r="I236" s="23">
        <v>0</v>
      </c>
      <c r="J236" s="23">
        <v>0</v>
      </c>
      <c r="K236" s="23">
        <v>0</v>
      </c>
      <c r="L236" s="23">
        <v>2</v>
      </c>
      <c r="M236" s="31">
        <f t="shared" si="36"/>
        <v>2</v>
      </c>
      <c r="N236" s="23">
        <v>93</v>
      </c>
      <c r="O236" s="23">
        <v>8</v>
      </c>
      <c r="P236" s="30">
        <f t="shared" si="37"/>
        <v>101</v>
      </c>
      <c r="Q236" s="28">
        <f t="shared" si="38"/>
        <v>245</v>
      </c>
    </row>
    <row r="237" spans="1:17" s="2" customFormat="1" ht="17.100000000000001" customHeight="1" x14ac:dyDescent="0.25">
      <c r="A237" s="9">
        <v>15</v>
      </c>
      <c r="B237" s="17" t="s">
        <v>127</v>
      </c>
      <c r="C237" s="23">
        <v>40</v>
      </c>
      <c r="D237" s="23">
        <v>93</v>
      </c>
      <c r="E237" s="23">
        <v>2</v>
      </c>
      <c r="F237" s="23">
        <v>5</v>
      </c>
      <c r="G237" s="30">
        <f t="shared" si="35"/>
        <v>140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31">
        <f t="shared" si="36"/>
        <v>0</v>
      </c>
      <c r="N237" s="23">
        <v>62</v>
      </c>
      <c r="O237" s="23">
        <v>5</v>
      </c>
      <c r="P237" s="30">
        <f t="shared" si="37"/>
        <v>67</v>
      </c>
      <c r="Q237" s="28">
        <f t="shared" si="38"/>
        <v>207</v>
      </c>
    </row>
    <row r="238" spans="1:17" s="2" customFormat="1" ht="17.100000000000001" customHeight="1" x14ac:dyDescent="0.25">
      <c r="A238" s="9">
        <v>16</v>
      </c>
      <c r="B238" s="17" t="s">
        <v>128</v>
      </c>
      <c r="C238" s="23">
        <v>47</v>
      </c>
      <c r="D238" s="23">
        <v>0</v>
      </c>
      <c r="E238" s="23">
        <v>0</v>
      </c>
      <c r="F238" s="23">
        <v>23</v>
      </c>
      <c r="G238" s="30">
        <f t="shared" si="35"/>
        <v>70</v>
      </c>
      <c r="H238" s="23">
        <v>9</v>
      </c>
      <c r="I238" s="23">
        <v>0</v>
      </c>
      <c r="J238" s="23">
        <v>0</v>
      </c>
      <c r="K238" s="23">
        <v>0</v>
      </c>
      <c r="L238" s="23">
        <v>124</v>
      </c>
      <c r="M238" s="31">
        <f t="shared" si="36"/>
        <v>133</v>
      </c>
      <c r="N238" s="23">
        <v>50</v>
      </c>
      <c r="O238" s="23">
        <v>3</v>
      </c>
      <c r="P238" s="30">
        <f t="shared" si="37"/>
        <v>53</v>
      </c>
      <c r="Q238" s="28">
        <f t="shared" si="38"/>
        <v>256</v>
      </c>
    </row>
    <row r="239" spans="1:17" s="2" customFormat="1" ht="17.100000000000001" customHeight="1" thickBot="1" x14ac:dyDescent="0.3">
      <c r="A239" s="9">
        <v>17</v>
      </c>
      <c r="B239" s="17" t="s">
        <v>129</v>
      </c>
      <c r="C239" s="23">
        <v>1</v>
      </c>
      <c r="D239" s="23">
        <v>15</v>
      </c>
      <c r="E239" s="23">
        <v>34</v>
      </c>
      <c r="F239" s="23">
        <v>54</v>
      </c>
      <c r="G239" s="30">
        <f t="shared" si="35"/>
        <v>104</v>
      </c>
      <c r="H239" s="23">
        <v>64</v>
      </c>
      <c r="I239" s="23">
        <v>0</v>
      </c>
      <c r="J239" s="23">
        <v>0</v>
      </c>
      <c r="K239" s="23">
        <v>0</v>
      </c>
      <c r="L239" s="23">
        <v>54</v>
      </c>
      <c r="M239" s="31">
        <f t="shared" si="36"/>
        <v>118</v>
      </c>
      <c r="N239" s="23">
        <v>97</v>
      </c>
      <c r="O239" s="23">
        <v>12</v>
      </c>
      <c r="P239" s="30">
        <f t="shared" si="37"/>
        <v>109</v>
      </c>
      <c r="Q239" s="28">
        <f t="shared" si="38"/>
        <v>331</v>
      </c>
    </row>
    <row r="240" spans="1:17" s="4" customFormat="1" ht="17.100000000000001" customHeight="1" thickTop="1" thickBot="1" x14ac:dyDescent="0.3">
      <c r="A240" s="14"/>
      <c r="B240" s="18" t="s">
        <v>7</v>
      </c>
      <c r="C240" s="24">
        <f t="shared" ref="C240:O240" si="39">SUM(C223:C239)</f>
        <v>1137</v>
      </c>
      <c r="D240" s="32">
        <f t="shared" si="39"/>
        <v>788</v>
      </c>
      <c r="E240" s="32">
        <f t="shared" si="39"/>
        <v>345</v>
      </c>
      <c r="F240" s="32">
        <f t="shared" si="39"/>
        <v>183</v>
      </c>
      <c r="G240" s="33">
        <f t="shared" si="39"/>
        <v>2453</v>
      </c>
      <c r="H240" s="24">
        <f t="shared" si="39"/>
        <v>1039</v>
      </c>
      <c r="I240" s="32">
        <f t="shared" si="39"/>
        <v>2</v>
      </c>
      <c r="J240" s="32">
        <f t="shared" si="39"/>
        <v>0</v>
      </c>
      <c r="K240" s="32">
        <f t="shared" si="39"/>
        <v>0</v>
      </c>
      <c r="L240" s="32">
        <f t="shared" si="39"/>
        <v>708</v>
      </c>
      <c r="M240" s="34">
        <f t="shared" si="39"/>
        <v>1749</v>
      </c>
      <c r="N240" s="35">
        <f t="shared" si="39"/>
        <v>1835</v>
      </c>
      <c r="O240" s="35">
        <f t="shared" si="39"/>
        <v>181</v>
      </c>
      <c r="P240" s="33">
        <f>SUM(P223:P239)</f>
        <v>2016</v>
      </c>
      <c r="Q240" s="29">
        <f>SUM(Q223:Q239)</f>
        <v>6218</v>
      </c>
    </row>
    <row r="241" spans="1:19" s="2" customFormat="1" ht="15" customHeight="1" thickTop="1" x14ac:dyDescent="0.25"/>
    <row r="242" spans="1:19" s="2" customFormat="1" ht="15" customHeight="1" x14ac:dyDescent="0.25">
      <c r="N242" s="5" t="s">
        <v>197</v>
      </c>
      <c r="Q242" s="36"/>
    </row>
    <row r="243" spans="1:19" s="2" customFormat="1" ht="15" customHeight="1" x14ac:dyDescent="0.25">
      <c r="N243" s="5" t="s">
        <v>198</v>
      </c>
    </row>
    <row r="244" spans="1:19" s="2" customFormat="1" ht="15" customHeight="1" x14ac:dyDescent="0.25">
      <c r="N244" s="5" t="s">
        <v>199</v>
      </c>
    </row>
    <row r="245" spans="1:19" s="2" customFormat="1" ht="15" customHeight="1" x14ac:dyDescent="0.25">
      <c r="N245" s="5"/>
    </row>
    <row r="246" spans="1:19" s="2" customFormat="1" ht="15" customHeight="1" x14ac:dyDescent="0.25">
      <c r="N246" s="5" t="s">
        <v>201</v>
      </c>
    </row>
    <row r="247" spans="1:19" s="2" customFormat="1" ht="15" customHeight="1" x14ac:dyDescent="0.25">
      <c r="M247" s="5" t="s">
        <v>200</v>
      </c>
      <c r="N247" s="5"/>
    </row>
    <row r="248" spans="1:19" ht="16.5" customHeight="1" x14ac:dyDescent="0.25">
      <c r="A248" s="216" t="s">
        <v>0</v>
      </c>
      <c r="B248" s="216"/>
      <c r="C248" s="216"/>
      <c r="D248" s="216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</row>
    <row r="249" spans="1:19" ht="16.5" customHeight="1" x14ac:dyDescent="0.25">
      <c r="A249" s="216" t="s">
        <v>203</v>
      </c>
      <c r="B249" s="216"/>
      <c r="C249" s="216"/>
      <c r="D249" s="216"/>
      <c r="E249" s="216"/>
      <c r="F249" s="216"/>
      <c r="G249" s="216"/>
      <c r="H249" s="216"/>
      <c r="I249" s="216"/>
      <c r="J249" s="216"/>
      <c r="K249" s="216"/>
      <c r="L249" s="216"/>
      <c r="M249" s="216"/>
      <c r="N249" s="216"/>
      <c r="O249" s="216"/>
      <c r="P249" s="216"/>
      <c r="Q249" s="216"/>
    </row>
    <row r="250" spans="1:19" ht="16.5" customHeight="1" x14ac:dyDescent="0.25">
      <c r="A250" s="228" t="s">
        <v>130</v>
      </c>
      <c r="B250" s="228"/>
      <c r="C250" s="228"/>
      <c r="D250" s="228"/>
      <c r="E250" s="228"/>
      <c r="F250" s="228"/>
      <c r="G250" s="228"/>
      <c r="H250" s="228"/>
      <c r="I250" s="228"/>
      <c r="J250" s="228"/>
      <c r="K250" s="228"/>
      <c r="L250" s="228"/>
      <c r="M250" s="228"/>
      <c r="N250" s="228"/>
      <c r="O250" s="228"/>
      <c r="P250" s="228"/>
      <c r="Q250" s="228"/>
    </row>
    <row r="251" spans="1:19" ht="9.75" customHeight="1" thickBot="1" x14ac:dyDescent="0.3"/>
    <row r="252" spans="1:19" s="83" customFormat="1" ht="19.5" customHeight="1" thickTop="1" thickBot="1" x14ac:dyDescent="0.3">
      <c r="A252" s="207" t="s">
        <v>2</v>
      </c>
      <c r="B252" s="219" t="s">
        <v>18</v>
      </c>
      <c r="C252" s="220" t="s">
        <v>8</v>
      </c>
      <c r="D252" s="221"/>
      <c r="E252" s="221"/>
      <c r="F252" s="221"/>
      <c r="G252" s="221"/>
      <c r="H252" s="221"/>
      <c r="I252" s="221"/>
      <c r="J252" s="221"/>
      <c r="K252" s="221"/>
      <c r="L252" s="221"/>
      <c r="M252" s="222"/>
      <c r="N252" s="223" t="s">
        <v>16</v>
      </c>
      <c r="O252" s="208"/>
      <c r="P252" s="219"/>
      <c r="Q252" s="224" t="s">
        <v>20</v>
      </c>
      <c r="R252" s="206"/>
    </row>
    <row r="253" spans="1:19" s="83" customFormat="1" ht="15.75" customHeight="1" thickTop="1" x14ac:dyDescent="0.25">
      <c r="A253" s="217"/>
      <c r="B253" s="214"/>
      <c r="C253" s="207" t="s">
        <v>3</v>
      </c>
      <c r="D253" s="208"/>
      <c r="E253" s="208"/>
      <c r="F253" s="208"/>
      <c r="G253" s="209"/>
      <c r="H253" s="207" t="s">
        <v>9</v>
      </c>
      <c r="I253" s="208"/>
      <c r="J253" s="208"/>
      <c r="K253" s="208"/>
      <c r="L253" s="208"/>
      <c r="M253" s="209"/>
      <c r="N253" s="210" t="s">
        <v>17</v>
      </c>
      <c r="O253" s="212" t="s">
        <v>15</v>
      </c>
      <c r="P253" s="214" t="s">
        <v>7</v>
      </c>
      <c r="Q253" s="225"/>
      <c r="R253" s="206"/>
    </row>
    <row r="254" spans="1:19" s="83" customFormat="1" ht="63.75" thickBot="1" x14ac:dyDescent="0.3">
      <c r="A254" s="218"/>
      <c r="B254" s="215"/>
      <c r="C254" s="82" t="s">
        <v>4</v>
      </c>
      <c r="D254" s="80" t="s">
        <v>5</v>
      </c>
      <c r="E254" s="80" t="s">
        <v>19</v>
      </c>
      <c r="F254" s="80" t="s">
        <v>6</v>
      </c>
      <c r="G254" s="20" t="s">
        <v>7</v>
      </c>
      <c r="H254" s="82" t="s">
        <v>10</v>
      </c>
      <c r="I254" s="80" t="s">
        <v>11</v>
      </c>
      <c r="J254" s="80" t="s">
        <v>12</v>
      </c>
      <c r="K254" s="80" t="s">
        <v>14</v>
      </c>
      <c r="L254" s="80" t="s">
        <v>13</v>
      </c>
      <c r="M254" s="20" t="s">
        <v>7</v>
      </c>
      <c r="N254" s="211"/>
      <c r="O254" s="213"/>
      <c r="P254" s="215"/>
      <c r="Q254" s="226"/>
      <c r="R254" s="206"/>
    </row>
    <row r="255" spans="1:19" s="3" customFormat="1" ht="17.25" thickTop="1" thickBot="1" x14ac:dyDescent="0.3">
      <c r="A255" s="11">
        <v>1</v>
      </c>
      <c r="B255" s="15">
        <v>2</v>
      </c>
      <c r="C255" s="11">
        <v>3</v>
      </c>
      <c r="D255" s="12">
        <v>4</v>
      </c>
      <c r="E255" s="12">
        <v>5</v>
      </c>
      <c r="F255" s="12">
        <v>6</v>
      </c>
      <c r="G255" s="13">
        <v>7</v>
      </c>
      <c r="H255" s="11">
        <v>8</v>
      </c>
      <c r="I255" s="12">
        <v>9</v>
      </c>
      <c r="J255" s="12">
        <v>10</v>
      </c>
      <c r="K255" s="12">
        <v>11</v>
      </c>
      <c r="L255" s="12">
        <v>12</v>
      </c>
      <c r="M255" s="13">
        <v>13</v>
      </c>
      <c r="N255" s="19">
        <v>14</v>
      </c>
      <c r="O255" s="12">
        <v>15</v>
      </c>
      <c r="P255" s="15">
        <v>16</v>
      </c>
      <c r="Q255" s="21">
        <v>17</v>
      </c>
    </row>
    <row r="256" spans="1:19" s="2" customFormat="1" ht="20.25" customHeight="1" thickTop="1" x14ac:dyDescent="0.25">
      <c r="A256" s="10">
        <v>1</v>
      </c>
      <c r="B256" s="16" t="s">
        <v>131</v>
      </c>
      <c r="C256" s="23">
        <v>144</v>
      </c>
      <c r="D256" s="23">
        <v>0</v>
      </c>
      <c r="E256" s="23">
        <v>0</v>
      </c>
      <c r="F256" s="23">
        <v>0</v>
      </c>
      <c r="G256" s="25">
        <f>SUM(C256:F256)</f>
        <v>144</v>
      </c>
      <c r="H256" s="23">
        <v>0</v>
      </c>
      <c r="I256" s="44">
        <v>7.4999999999999997E-2</v>
      </c>
      <c r="J256" s="23">
        <v>0</v>
      </c>
      <c r="K256" s="23">
        <v>0</v>
      </c>
      <c r="L256" s="23">
        <v>0</v>
      </c>
      <c r="M256" s="49">
        <f>SUM(H256:L256)</f>
        <v>7.4999999999999997E-2</v>
      </c>
      <c r="N256" s="23">
        <v>75</v>
      </c>
      <c r="O256" s="44">
        <v>5.9249999999999998</v>
      </c>
      <c r="P256" s="57">
        <f>SUM(N256:O256)</f>
        <v>80.924999999999997</v>
      </c>
      <c r="Q256" s="27">
        <f>SUM(G256,M256,P256)</f>
        <v>225</v>
      </c>
      <c r="S256" s="37"/>
    </row>
    <row r="257" spans="1:17" s="2" customFormat="1" ht="20.25" customHeight="1" x14ac:dyDescent="0.25">
      <c r="A257" s="9">
        <v>2</v>
      </c>
      <c r="B257" s="17" t="s">
        <v>132</v>
      </c>
      <c r="C257" s="23">
        <v>141</v>
      </c>
      <c r="D257" s="23">
        <v>0</v>
      </c>
      <c r="E257" s="23">
        <v>0</v>
      </c>
      <c r="F257" s="23">
        <v>0</v>
      </c>
      <c r="G257" s="30">
        <f t="shared" ref="G257:G270" si="40">SUM(C257:F257)</f>
        <v>141</v>
      </c>
      <c r="H257" s="23">
        <v>0</v>
      </c>
      <c r="I257" s="44">
        <v>7.4999999999999997E-2</v>
      </c>
      <c r="J257" s="23">
        <v>0</v>
      </c>
      <c r="K257" s="23">
        <v>0</v>
      </c>
      <c r="L257" s="23">
        <v>0</v>
      </c>
      <c r="M257" s="50">
        <f t="shared" ref="M257:M270" si="41">SUM(H257:L257)</f>
        <v>7.4999999999999997E-2</v>
      </c>
      <c r="N257" s="23">
        <v>32</v>
      </c>
      <c r="O257" s="44">
        <v>11.925000000000001</v>
      </c>
      <c r="P257" s="58">
        <f t="shared" ref="P257:P270" si="42">SUM(N257:O257)</f>
        <v>43.924999999999997</v>
      </c>
      <c r="Q257" s="28">
        <f t="shared" ref="Q257:Q270" si="43">SUM(G257,M257,P257)</f>
        <v>185</v>
      </c>
    </row>
    <row r="258" spans="1:17" s="2" customFormat="1" ht="20.25" customHeight="1" x14ac:dyDescent="0.25">
      <c r="A258" s="9">
        <v>3</v>
      </c>
      <c r="B258" s="17" t="s">
        <v>133</v>
      </c>
      <c r="C258" s="23">
        <v>166</v>
      </c>
      <c r="D258" s="23">
        <v>0</v>
      </c>
      <c r="E258" s="23">
        <v>0</v>
      </c>
      <c r="F258" s="23">
        <v>0</v>
      </c>
      <c r="G258" s="30">
        <f t="shared" si="40"/>
        <v>166</v>
      </c>
      <c r="H258" s="23">
        <v>0</v>
      </c>
      <c r="I258" s="44">
        <v>1.25</v>
      </c>
      <c r="J258" s="23">
        <v>0</v>
      </c>
      <c r="K258" s="23">
        <v>0</v>
      </c>
      <c r="L258" s="23">
        <v>0</v>
      </c>
      <c r="M258" s="50">
        <f t="shared" si="41"/>
        <v>1.25</v>
      </c>
      <c r="N258" s="23">
        <v>96</v>
      </c>
      <c r="O258" s="44">
        <v>5.75</v>
      </c>
      <c r="P258" s="58">
        <f t="shared" si="42"/>
        <v>101.75</v>
      </c>
      <c r="Q258" s="28">
        <f t="shared" si="43"/>
        <v>269</v>
      </c>
    </row>
    <row r="259" spans="1:17" s="2" customFormat="1" ht="20.25" customHeight="1" x14ac:dyDescent="0.25">
      <c r="A259" s="9">
        <v>4</v>
      </c>
      <c r="B259" s="17" t="s">
        <v>134</v>
      </c>
      <c r="C259" s="23">
        <v>178</v>
      </c>
      <c r="D259" s="23">
        <v>0</v>
      </c>
      <c r="E259" s="23">
        <v>0</v>
      </c>
      <c r="F259" s="23">
        <v>0</v>
      </c>
      <c r="G259" s="30">
        <f t="shared" si="40"/>
        <v>178</v>
      </c>
      <c r="H259" s="23">
        <v>0</v>
      </c>
      <c r="I259" s="44">
        <v>0.04</v>
      </c>
      <c r="J259" s="23">
        <v>0</v>
      </c>
      <c r="K259" s="23">
        <v>0</v>
      </c>
      <c r="L259" s="23">
        <v>0</v>
      </c>
      <c r="M259" s="50">
        <f t="shared" si="41"/>
        <v>0.04</v>
      </c>
      <c r="N259" s="23">
        <v>69</v>
      </c>
      <c r="O259" s="44">
        <v>7.96</v>
      </c>
      <c r="P259" s="58">
        <f t="shared" si="42"/>
        <v>76.959999999999994</v>
      </c>
      <c r="Q259" s="28">
        <f t="shared" si="43"/>
        <v>255</v>
      </c>
    </row>
    <row r="260" spans="1:17" s="2" customFormat="1" ht="20.25" customHeight="1" x14ac:dyDescent="0.25">
      <c r="A260" s="9">
        <v>5</v>
      </c>
      <c r="B260" s="17" t="s">
        <v>135</v>
      </c>
      <c r="C260" s="23">
        <v>130</v>
      </c>
      <c r="D260" s="23">
        <v>0</v>
      </c>
      <c r="E260" s="23">
        <v>0</v>
      </c>
      <c r="F260" s="23">
        <v>0</v>
      </c>
      <c r="G260" s="30">
        <f t="shared" si="40"/>
        <v>130</v>
      </c>
      <c r="H260" s="23">
        <v>0</v>
      </c>
      <c r="I260" s="44">
        <v>0.05</v>
      </c>
      <c r="J260" s="23">
        <v>0</v>
      </c>
      <c r="K260" s="23">
        <v>0</v>
      </c>
      <c r="L260" s="23">
        <v>0</v>
      </c>
      <c r="M260" s="50">
        <f t="shared" si="41"/>
        <v>0.05</v>
      </c>
      <c r="N260" s="23">
        <v>76</v>
      </c>
      <c r="O260" s="44">
        <v>3.95</v>
      </c>
      <c r="P260" s="58">
        <f t="shared" si="42"/>
        <v>79.95</v>
      </c>
      <c r="Q260" s="28">
        <f t="shared" si="43"/>
        <v>210</v>
      </c>
    </row>
    <row r="261" spans="1:17" s="2" customFormat="1" ht="20.25" customHeight="1" x14ac:dyDescent="0.25">
      <c r="A261" s="9">
        <v>6</v>
      </c>
      <c r="B261" s="17" t="s">
        <v>136</v>
      </c>
      <c r="C261" s="23">
        <v>136</v>
      </c>
      <c r="D261" s="23">
        <v>0</v>
      </c>
      <c r="E261" s="23">
        <v>0</v>
      </c>
      <c r="F261" s="23">
        <v>0</v>
      </c>
      <c r="G261" s="30">
        <f t="shared" si="40"/>
        <v>136</v>
      </c>
      <c r="H261" s="23">
        <v>0</v>
      </c>
      <c r="I261" s="44">
        <v>0.03</v>
      </c>
      <c r="J261" s="23">
        <v>0</v>
      </c>
      <c r="K261" s="23">
        <v>0</v>
      </c>
      <c r="L261" s="23">
        <v>0</v>
      </c>
      <c r="M261" s="50">
        <f t="shared" si="41"/>
        <v>0.03</v>
      </c>
      <c r="N261" s="23">
        <v>70</v>
      </c>
      <c r="O261" s="44">
        <v>2.97</v>
      </c>
      <c r="P261" s="58">
        <f t="shared" si="42"/>
        <v>72.97</v>
      </c>
      <c r="Q261" s="28">
        <f t="shared" si="43"/>
        <v>209</v>
      </c>
    </row>
    <row r="262" spans="1:17" s="2" customFormat="1" ht="20.25" customHeight="1" x14ac:dyDescent="0.25">
      <c r="A262" s="9">
        <v>7</v>
      </c>
      <c r="B262" s="17" t="s">
        <v>137</v>
      </c>
      <c r="C262" s="23">
        <v>130</v>
      </c>
      <c r="D262" s="23">
        <v>0</v>
      </c>
      <c r="E262" s="23">
        <v>0</v>
      </c>
      <c r="F262" s="23">
        <v>0</v>
      </c>
      <c r="G262" s="30">
        <f t="shared" si="40"/>
        <v>130</v>
      </c>
      <c r="H262" s="23">
        <v>3</v>
      </c>
      <c r="I262" s="44">
        <v>0.03</v>
      </c>
      <c r="J262" s="23">
        <v>0</v>
      </c>
      <c r="K262" s="23">
        <v>0</v>
      </c>
      <c r="L262" s="23">
        <v>0</v>
      </c>
      <c r="M262" s="50">
        <f t="shared" si="41"/>
        <v>3.03</v>
      </c>
      <c r="N262" s="23">
        <v>56</v>
      </c>
      <c r="O262" s="44">
        <v>3.97</v>
      </c>
      <c r="P262" s="58">
        <f t="shared" si="42"/>
        <v>59.97</v>
      </c>
      <c r="Q262" s="28">
        <f t="shared" si="43"/>
        <v>193</v>
      </c>
    </row>
    <row r="263" spans="1:17" s="2" customFormat="1" ht="20.25" customHeight="1" x14ac:dyDescent="0.25">
      <c r="A263" s="9">
        <v>8</v>
      </c>
      <c r="B263" s="17" t="s">
        <v>138</v>
      </c>
      <c r="C263" s="23">
        <v>134</v>
      </c>
      <c r="D263" s="23">
        <v>0</v>
      </c>
      <c r="E263" s="23">
        <v>0</v>
      </c>
      <c r="F263" s="23">
        <v>0</v>
      </c>
      <c r="G263" s="30">
        <f t="shared" si="40"/>
        <v>134</v>
      </c>
      <c r="H263" s="23">
        <v>2</v>
      </c>
      <c r="I263" s="44">
        <v>0.03</v>
      </c>
      <c r="J263" s="23">
        <v>0</v>
      </c>
      <c r="K263" s="23">
        <v>0</v>
      </c>
      <c r="L263" s="23">
        <v>0</v>
      </c>
      <c r="M263" s="50">
        <f t="shared" si="41"/>
        <v>2.0299999999999998</v>
      </c>
      <c r="N263" s="23">
        <v>90</v>
      </c>
      <c r="O263" s="44">
        <v>5.97</v>
      </c>
      <c r="P263" s="58">
        <f t="shared" si="42"/>
        <v>95.97</v>
      </c>
      <c r="Q263" s="28">
        <f t="shared" si="43"/>
        <v>232</v>
      </c>
    </row>
    <row r="264" spans="1:17" s="2" customFormat="1" ht="20.25" customHeight="1" x14ac:dyDescent="0.25">
      <c r="A264" s="9">
        <v>9</v>
      </c>
      <c r="B264" s="17" t="s">
        <v>78</v>
      </c>
      <c r="C264" s="23">
        <v>219</v>
      </c>
      <c r="D264" s="23">
        <v>0</v>
      </c>
      <c r="E264" s="23">
        <v>0</v>
      </c>
      <c r="F264" s="23">
        <v>0</v>
      </c>
      <c r="G264" s="30">
        <f t="shared" si="40"/>
        <v>219</v>
      </c>
      <c r="H264" s="23">
        <v>0</v>
      </c>
      <c r="I264" s="44">
        <v>0.06</v>
      </c>
      <c r="J264" s="23">
        <v>0</v>
      </c>
      <c r="K264" s="23">
        <v>0</v>
      </c>
      <c r="L264" s="23">
        <v>0</v>
      </c>
      <c r="M264" s="50">
        <f t="shared" si="41"/>
        <v>0.06</v>
      </c>
      <c r="N264" s="23">
        <v>100</v>
      </c>
      <c r="O264" s="44">
        <v>23.94</v>
      </c>
      <c r="P264" s="58">
        <f t="shared" si="42"/>
        <v>123.94</v>
      </c>
      <c r="Q264" s="28">
        <f t="shared" si="43"/>
        <v>343</v>
      </c>
    </row>
    <row r="265" spans="1:17" s="2" customFormat="1" ht="20.25" customHeight="1" x14ac:dyDescent="0.25">
      <c r="A265" s="9">
        <v>10</v>
      </c>
      <c r="B265" s="17" t="s">
        <v>139</v>
      </c>
      <c r="C265" s="23">
        <v>125</v>
      </c>
      <c r="D265" s="23">
        <v>0</v>
      </c>
      <c r="E265" s="23">
        <v>0</v>
      </c>
      <c r="F265" s="23">
        <v>0</v>
      </c>
      <c r="G265" s="30">
        <f t="shared" si="40"/>
        <v>125</v>
      </c>
      <c r="H265" s="23">
        <v>0</v>
      </c>
      <c r="I265" s="44">
        <v>0.04</v>
      </c>
      <c r="J265" s="23">
        <v>0</v>
      </c>
      <c r="K265" s="23">
        <v>0</v>
      </c>
      <c r="L265" s="23">
        <v>0</v>
      </c>
      <c r="M265" s="50">
        <f t="shared" si="41"/>
        <v>0.04</v>
      </c>
      <c r="N265" s="23">
        <v>96</v>
      </c>
      <c r="O265" s="44">
        <v>15.96</v>
      </c>
      <c r="P265" s="58">
        <f t="shared" si="42"/>
        <v>111.96000000000001</v>
      </c>
      <c r="Q265" s="28">
        <f t="shared" si="43"/>
        <v>237</v>
      </c>
    </row>
    <row r="266" spans="1:17" s="2" customFormat="1" ht="20.25" customHeight="1" x14ac:dyDescent="0.25">
      <c r="A266" s="9">
        <v>11</v>
      </c>
      <c r="B266" s="17" t="s">
        <v>83</v>
      </c>
      <c r="C266" s="23">
        <v>118</v>
      </c>
      <c r="D266" s="23">
        <v>0</v>
      </c>
      <c r="E266" s="23">
        <v>0</v>
      </c>
      <c r="F266" s="23">
        <v>0</v>
      </c>
      <c r="G266" s="30">
        <f t="shared" si="40"/>
        <v>118</v>
      </c>
      <c r="H266" s="23">
        <v>0</v>
      </c>
      <c r="I266" s="44">
        <v>0.05</v>
      </c>
      <c r="J266" s="23">
        <v>0</v>
      </c>
      <c r="K266" s="23">
        <v>0</v>
      </c>
      <c r="L266" s="23">
        <v>0</v>
      </c>
      <c r="M266" s="50">
        <f t="shared" si="41"/>
        <v>0.05</v>
      </c>
      <c r="N266" s="23">
        <v>61</v>
      </c>
      <c r="O266" s="44">
        <v>5.95</v>
      </c>
      <c r="P266" s="58">
        <f t="shared" si="42"/>
        <v>66.95</v>
      </c>
      <c r="Q266" s="28">
        <f t="shared" si="43"/>
        <v>185</v>
      </c>
    </row>
    <row r="267" spans="1:17" s="2" customFormat="1" ht="20.25" customHeight="1" x14ac:dyDescent="0.25">
      <c r="A267" s="9">
        <v>12</v>
      </c>
      <c r="B267" s="17" t="s">
        <v>140</v>
      </c>
      <c r="C267" s="23">
        <v>146</v>
      </c>
      <c r="D267" s="23">
        <v>0</v>
      </c>
      <c r="E267" s="23">
        <v>0</v>
      </c>
      <c r="F267" s="23">
        <v>0</v>
      </c>
      <c r="G267" s="30">
        <f t="shared" si="40"/>
        <v>146</v>
      </c>
      <c r="H267" s="23">
        <v>2</v>
      </c>
      <c r="I267" s="44">
        <v>0.05</v>
      </c>
      <c r="J267" s="23">
        <v>0</v>
      </c>
      <c r="K267" s="23">
        <v>0</v>
      </c>
      <c r="L267" s="23">
        <v>0</v>
      </c>
      <c r="M267" s="50">
        <f t="shared" si="41"/>
        <v>2.0499999999999998</v>
      </c>
      <c r="N267" s="23">
        <v>68</v>
      </c>
      <c r="O267" s="44">
        <v>13.95</v>
      </c>
      <c r="P267" s="58">
        <f t="shared" si="42"/>
        <v>81.95</v>
      </c>
      <c r="Q267" s="28">
        <f t="shared" si="43"/>
        <v>230</v>
      </c>
    </row>
    <row r="268" spans="1:17" s="2" customFormat="1" ht="20.25" customHeight="1" x14ac:dyDescent="0.25">
      <c r="A268" s="9">
        <v>13</v>
      </c>
      <c r="B268" s="17" t="s">
        <v>141</v>
      </c>
      <c r="C268" s="23">
        <v>123</v>
      </c>
      <c r="D268" s="23">
        <v>0</v>
      </c>
      <c r="E268" s="23">
        <v>0</v>
      </c>
      <c r="F268" s="23">
        <v>0</v>
      </c>
      <c r="G268" s="30">
        <f t="shared" si="40"/>
        <v>123</v>
      </c>
      <c r="H268" s="23">
        <v>2</v>
      </c>
      <c r="I268" s="44">
        <v>0.05</v>
      </c>
      <c r="J268" s="23">
        <v>0</v>
      </c>
      <c r="K268" s="23">
        <v>0</v>
      </c>
      <c r="L268" s="23">
        <v>0</v>
      </c>
      <c r="M268" s="50">
        <f t="shared" si="41"/>
        <v>2.0499999999999998</v>
      </c>
      <c r="N268" s="23">
        <v>74</v>
      </c>
      <c r="O268" s="44">
        <v>4.95</v>
      </c>
      <c r="P268" s="58">
        <f t="shared" si="42"/>
        <v>78.95</v>
      </c>
      <c r="Q268" s="28">
        <f t="shared" si="43"/>
        <v>204</v>
      </c>
    </row>
    <row r="269" spans="1:17" s="2" customFormat="1" ht="20.25" customHeight="1" x14ac:dyDescent="0.25">
      <c r="A269" s="9">
        <v>14</v>
      </c>
      <c r="B269" s="17" t="s">
        <v>142</v>
      </c>
      <c r="C269" s="23">
        <v>202</v>
      </c>
      <c r="D269" s="23">
        <v>0</v>
      </c>
      <c r="E269" s="23">
        <v>0</v>
      </c>
      <c r="F269" s="23">
        <v>0</v>
      </c>
      <c r="G269" s="30">
        <f t="shared" si="40"/>
        <v>202</v>
      </c>
      <c r="H269" s="23">
        <v>2</v>
      </c>
      <c r="I269" s="44">
        <v>7.4999999999999997E-2</v>
      </c>
      <c r="J269" s="23">
        <v>0</v>
      </c>
      <c r="K269" s="23">
        <v>0</v>
      </c>
      <c r="L269" s="23">
        <v>0</v>
      </c>
      <c r="M269" s="50">
        <f t="shared" si="41"/>
        <v>2.0750000000000002</v>
      </c>
      <c r="N269" s="23">
        <v>187</v>
      </c>
      <c r="O269" s="44">
        <v>17.925000000000001</v>
      </c>
      <c r="P269" s="58">
        <f t="shared" si="42"/>
        <v>204.92500000000001</v>
      </c>
      <c r="Q269" s="28">
        <f t="shared" si="43"/>
        <v>409</v>
      </c>
    </row>
    <row r="270" spans="1:17" s="2" customFormat="1" ht="20.25" customHeight="1" thickBot="1" x14ac:dyDescent="0.3">
      <c r="A270" s="9">
        <v>15</v>
      </c>
      <c r="B270" s="17" t="s">
        <v>143</v>
      </c>
      <c r="C270" s="23">
        <v>69</v>
      </c>
      <c r="D270" s="23">
        <v>0</v>
      </c>
      <c r="E270" s="23">
        <v>0</v>
      </c>
      <c r="F270" s="23">
        <v>0</v>
      </c>
      <c r="G270" s="30">
        <f t="shared" si="40"/>
        <v>69</v>
      </c>
      <c r="H270" s="23">
        <v>0</v>
      </c>
      <c r="I270" s="44">
        <v>9.5000000000000001E-2</v>
      </c>
      <c r="J270" s="23">
        <v>0</v>
      </c>
      <c r="K270" s="23">
        <v>0</v>
      </c>
      <c r="L270" s="23">
        <v>0</v>
      </c>
      <c r="M270" s="50">
        <f t="shared" si="41"/>
        <v>9.5000000000000001E-2</v>
      </c>
      <c r="N270" s="23">
        <v>92</v>
      </c>
      <c r="O270" s="44">
        <v>6.9050000000000002</v>
      </c>
      <c r="P270" s="58">
        <f t="shared" si="42"/>
        <v>98.905000000000001</v>
      </c>
      <c r="Q270" s="28">
        <f t="shared" si="43"/>
        <v>168</v>
      </c>
    </row>
    <row r="271" spans="1:17" s="4" customFormat="1" ht="20.25" customHeight="1" thickTop="1" thickBot="1" x14ac:dyDescent="0.3">
      <c r="A271" s="14"/>
      <c r="B271" s="18" t="s">
        <v>7</v>
      </c>
      <c r="C271" s="24">
        <f t="shared" ref="C271:Q271" si="44">SUM(C256:C270)</f>
        <v>2161</v>
      </c>
      <c r="D271" s="32">
        <f t="shared" si="44"/>
        <v>0</v>
      </c>
      <c r="E271" s="32">
        <f t="shared" si="44"/>
        <v>0</v>
      </c>
      <c r="F271" s="32">
        <f t="shared" si="44"/>
        <v>0</v>
      </c>
      <c r="G271" s="33">
        <f t="shared" si="44"/>
        <v>2161</v>
      </c>
      <c r="H271" s="24">
        <f t="shared" si="44"/>
        <v>11</v>
      </c>
      <c r="I271" s="60">
        <f t="shared" si="44"/>
        <v>2.0000000000000004</v>
      </c>
      <c r="J271" s="32">
        <f t="shared" si="44"/>
        <v>0</v>
      </c>
      <c r="K271" s="32">
        <f t="shared" si="44"/>
        <v>0</v>
      </c>
      <c r="L271" s="32">
        <f t="shared" si="44"/>
        <v>0</v>
      </c>
      <c r="M271" s="59">
        <f t="shared" si="44"/>
        <v>12.999999999999998</v>
      </c>
      <c r="N271" s="35">
        <f t="shared" si="44"/>
        <v>1242</v>
      </c>
      <c r="O271" s="60">
        <f t="shared" si="44"/>
        <v>138</v>
      </c>
      <c r="P271" s="41">
        <f t="shared" si="44"/>
        <v>1380.0000000000002</v>
      </c>
      <c r="Q271" s="29">
        <f t="shared" si="44"/>
        <v>3554</v>
      </c>
    </row>
    <row r="272" spans="1:17" s="2" customFormat="1" ht="15" customHeight="1" thickTop="1" x14ac:dyDescent="0.25"/>
    <row r="273" spans="1:19" s="2" customFormat="1" ht="15" customHeight="1" x14ac:dyDescent="0.25">
      <c r="N273" s="5"/>
      <c r="Q273" s="36"/>
    </row>
    <row r="274" spans="1:19" s="2" customFormat="1" ht="15" customHeight="1" x14ac:dyDescent="0.25">
      <c r="N274" s="5"/>
    </row>
    <row r="275" spans="1:19" s="2" customFormat="1" ht="15" customHeight="1" x14ac:dyDescent="0.25">
      <c r="N275" s="5"/>
    </row>
    <row r="276" spans="1:19" s="2" customFormat="1" ht="15" customHeight="1" x14ac:dyDescent="0.25">
      <c r="N276" s="5"/>
    </row>
    <row r="277" spans="1:19" ht="16.5" customHeight="1" x14ac:dyDescent="0.25">
      <c r="A277" s="216" t="s">
        <v>0</v>
      </c>
      <c r="B277" s="216"/>
      <c r="C277" s="216"/>
      <c r="D277" s="216"/>
      <c r="E277" s="216"/>
      <c r="F277" s="216"/>
      <c r="G277" s="216"/>
      <c r="H277" s="216"/>
      <c r="I277" s="216"/>
      <c r="J277" s="216"/>
      <c r="K277" s="216"/>
      <c r="L277" s="216"/>
      <c r="M277" s="216"/>
      <c r="N277" s="216"/>
      <c r="O277" s="216"/>
      <c r="P277" s="216"/>
      <c r="Q277" s="216"/>
    </row>
    <row r="278" spans="1:19" ht="16.5" customHeight="1" x14ac:dyDescent="0.25">
      <c r="A278" s="216" t="s">
        <v>203</v>
      </c>
      <c r="B278" s="216"/>
      <c r="C278" s="216"/>
      <c r="D278" s="216"/>
      <c r="E278" s="216"/>
      <c r="F278" s="216"/>
      <c r="G278" s="216"/>
      <c r="H278" s="216"/>
      <c r="I278" s="216"/>
      <c r="J278" s="216"/>
      <c r="K278" s="216"/>
      <c r="L278" s="216"/>
      <c r="M278" s="216"/>
      <c r="N278" s="216"/>
      <c r="O278" s="216"/>
      <c r="P278" s="216"/>
      <c r="Q278" s="216"/>
    </row>
    <row r="279" spans="1:19" ht="16.5" customHeight="1" x14ac:dyDescent="0.25">
      <c r="A279" s="228" t="s">
        <v>42</v>
      </c>
      <c r="B279" s="228"/>
      <c r="C279" s="228"/>
      <c r="D279" s="228"/>
      <c r="E279" s="228"/>
      <c r="F279" s="228"/>
      <c r="G279" s="228"/>
      <c r="H279" s="228"/>
      <c r="I279" s="228"/>
      <c r="J279" s="228"/>
      <c r="K279" s="228"/>
      <c r="L279" s="228"/>
      <c r="M279" s="228"/>
      <c r="N279" s="228"/>
      <c r="O279" s="228"/>
      <c r="P279" s="228"/>
      <c r="Q279" s="228"/>
    </row>
    <row r="280" spans="1:19" ht="9.75" customHeight="1" thickBot="1" x14ac:dyDescent="0.3"/>
    <row r="281" spans="1:19" s="83" customFormat="1" ht="19.5" customHeight="1" thickTop="1" thickBot="1" x14ac:dyDescent="0.3">
      <c r="A281" s="207" t="s">
        <v>2</v>
      </c>
      <c r="B281" s="219" t="s">
        <v>18</v>
      </c>
      <c r="C281" s="220" t="s">
        <v>8</v>
      </c>
      <c r="D281" s="221"/>
      <c r="E281" s="221"/>
      <c r="F281" s="221"/>
      <c r="G281" s="221"/>
      <c r="H281" s="221"/>
      <c r="I281" s="221"/>
      <c r="J281" s="221"/>
      <c r="K281" s="221"/>
      <c r="L281" s="221"/>
      <c r="M281" s="222"/>
      <c r="N281" s="223" t="s">
        <v>16</v>
      </c>
      <c r="O281" s="208"/>
      <c r="P281" s="219"/>
      <c r="Q281" s="224" t="s">
        <v>20</v>
      </c>
      <c r="R281" s="206"/>
    </row>
    <row r="282" spans="1:19" s="83" customFormat="1" ht="15.75" customHeight="1" thickTop="1" x14ac:dyDescent="0.25">
      <c r="A282" s="217"/>
      <c r="B282" s="214"/>
      <c r="C282" s="207" t="s">
        <v>3</v>
      </c>
      <c r="D282" s="208"/>
      <c r="E282" s="208"/>
      <c r="F282" s="208"/>
      <c r="G282" s="209"/>
      <c r="H282" s="207" t="s">
        <v>9</v>
      </c>
      <c r="I282" s="208"/>
      <c r="J282" s="208"/>
      <c r="K282" s="208"/>
      <c r="L282" s="208"/>
      <c r="M282" s="209"/>
      <c r="N282" s="210" t="s">
        <v>17</v>
      </c>
      <c r="O282" s="212" t="s">
        <v>15</v>
      </c>
      <c r="P282" s="214" t="s">
        <v>7</v>
      </c>
      <c r="Q282" s="225"/>
      <c r="R282" s="206"/>
    </row>
    <row r="283" spans="1:19" s="83" customFormat="1" ht="63.75" thickBot="1" x14ac:dyDescent="0.3">
      <c r="A283" s="218"/>
      <c r="B283" s="215"/>
      <c r="C283" s="82" t="s">
        <v>4</v>
      </c>
      <c r="D283" s="80" t="s">
        <v>5</v>
      </c>
      <c r="E283" s="80" t="s">
        <v>19</v>
      </c>
      <c r="F283" s="80" t="s">
        <v>6</v>
      </c>
      <c r="G283" s="20" t="s">
        <v>7</v>
      </c>
      <c r="H283" s="82" t="s">
        <v>10</v>
      </c>
      <c r="I283" s="80" t="s">
        <v>11</v>
      </c>
      <c r="J283" s="80" t="s">
        <v>12</v>
      </c>
      <c r="K283" s="80" t="s">
        <v>14</v>
      </c>
      <c r="L283" s="80" t="s">
        <v>13</v>
      </c>
      <c r="M283" s="20" t="s">
        <v>7</v>
      </c>
      <c r="N283" s="211"/>
      <c r="O283" s="213"/>
      <c r="P283" s="215"/>
      <c r="Q283" s="226"/>
      <c r="R283" s="206"/>
    </row>
    <row r="284" spans="1:19" s="3" customFormat="1" ht="17.25" thickTop="1" thickBot="1" x14ac:dyDescent="0.3">
      <c r="A284" s="11">
        <v>1</v>
      </c>
      <c r="B284" s="15">
        <v>2</v>
      </c>
      <c r="C284" s="11">
        <v>3</v>
      </c>
      <c r="D284" s="12">
        <v>4</v>
      </c>
      <c r="E284" s="12">
        <v>5</v>
      </c>
      <c r="F284" s="12">
        <v>6</v>
      </c>
      <c r="G284" s="13">
        <v>7</v>
      </c>
      <c r="H284" s="11">
        <v>8</v>
      </c>
      <c r="I284" s="12">
        <v>9</v>
      </c>
      <c r="J284" s="12">
        <v>10</v>
      </c>
      <c r="K284" s="12">
        <v>11</v>
      </c>
      <c r="L284" s="12">
        <v>12</v>
      </c>
      <c r="M284" s="13">
        <v>13</v>
      </c>
      <c r="N284" s="19">
        <v>14</v>
      </c>
      <c r="O284" s="12">
        <v>15</v>
      </c>
      <c r="P284" s="15">
        <v>16</v>
      </c>
      <c r="Q284" s="21">
        <v>17</v>
      </c>
    </row>
    <row r="285" spans="1:19" s="2" customFormat="1" ht="20.25" customHeight="1" thickTop="1" x14ac:dyDescent="0.25">
      <c r="A285" s="10">
        <v>1</v>
      </c>
      <c r="B285" s="16" t="s">
        <v>144</v>
      </c>
      <c r="C285" s="23">
        <v>189</v>
      </c>
      <c r="D285" s="23">
        <v>0</v>
      </c>
      <c r="E285" s="23">
        <v>107</v>
      </c>
      <c r="F285" s="23">
        <v>0</v>
      </c>
      <c r="G285" s="25">
        <f>SUM(C285:F285)</f>
        <v>296</v>
      </c>
      <c r="H285" s="23">
        <v>5</v>
      </c>
      <c r="I285" s="38">
        <v>1</v>
      </c>
      <c r="J285" s="23">
        <v>0</v>
      </c>
      <c r="K285" s="23">
        <v>0</v>
      </c>
      <c r="L285" s="23">
        <v>0</v>
      </c>
      <c r="M285" s="45">
        <f>SUM(H285:L285)</f>
        <v>6</v>
      </c>
      <c r="N285" s="43">
        <v>165</v>
      </c>
      <c r="O285" s="23">
        <v>19</v>
      </c>
      <c r="P285" s="52">
        <f>SUM(N285:O285)</f>
        <v>184</v>
      </c>
      <c r="Q285" s="27">
        <f>SUM(G285,M285,P285)</f>
        <v>486</v>
      </c>
      <c r="S285" s="37"/>
    </row>
    <row r="286" spans="1:19" s="2" customFormat="1" ht="20.25" customHeight="1" x14ac:dyDescent="0.25">
      <c r="A286" s="9">
        <v>2</v>
      </c>
      <c r="B286" s="17" t="s">
        <v>145</v>
      </c>
      <c r="C286" s="23">
        <v>119</v>
      </c>
      <c r="D286" s="23">
        <v>0</v>
      </c>
      <c r="E286" s="23">
        <v>80</v>
      </c>
      <c r="F286" s="23">
        <v>0</v>
      </c>
      <c r="G286" s="30">
        <f t="shared" ref="G286:G298" si="45">SUM(C286:F286)</f>
        <v>199</v>
      </c>
      <c r="H286" s="23">
        <v>7</v>
      </c>
      <c r="I286" s="38">
        <v>0.1</v>
      </c>
      <c r="J286" s="23">
        <v>0</v>
      </c>
      <c r="K286" s="23">
        <v>0</v>
      </c>
      <c r="L286" s="23">
        <v>0</v>
      </c>
      <c r="M286" s="46">
        <f t="shared" ref="M286:M298" si="46">SUM(H286:L286)</f>
        <v>7.1</v>
      </c>
      <c r="N286" s="43">
        <v>140.1</v>
      </c>
      <c r="O286" s="23">
        <v>18</v>
      </c>
      <c r="P286" s="53">
        <f t="shared" ref="P286:P298" si="47">SUM(N286:O286)</f>
        <v>158.1</v>
      </c>
      <c r="Q286" s="28">
        <f t="shared" ref="Q286:Q298" si="48">SUM(G286,M286,P286)</f>
        <v>364.2</v>
      </c>
    </row>
    <row r="287" spans="1:19" s="2" customFormat="1" ht="20.25" customHeight="1" x14ac:dyDescent="0.25">
      <c r="A287" s="9">
        <v>3</v>
      </c>
      <c r="B287" s="17" t="s">
        <v>146</v>
      </c>
      <c r="C287" s="23">
        <v>37</v>
      </c>
      <c r="D287" s="23">
        <v>0</v>
      </c>
      <c r="E287" s="23">
        <v>21</v>
      </c>
      <c r="F287" s="23">
        <v>0</v>
      </c>
      <c r="G287" s="30">
        <f t="shared" si="45"/>
        <v>58</v>
      </c>
      <c r="H287" s="23">
        <v>0</v>
      </c>
      <c r="I287" s="38">
        <v>0.1</v>
      </c>
      <c r="J287" s="23">
        <v>0</v>
      </c>
      <c r="K287" s="23">
        <v>0</v>
      </c>
      <c r="L287" s="23">
        <v>0</v>
      </c>
      <c r="M287" s="46">
        <f t="shared" si="46"/>
        <v>0.1</v>
      </c>
      <c r="N287" s="43">
        <v>244.9</v>
      </c>
      <c r="O287" s="23">
        <v>22</v>
      </c>
      <c r="P287" s="53">
        <f t="shared" si="47"/>
        <v>266.89999999999998</v>
      </c>
      <c r="Q287" s="28">
        <f t="shared" si="48"/>
        <v>325</v>
      </c>
    </row>
    <row r="288" spans="1:19" s="2" customFormat="1" ht="20.25" customHeight="1" x14ac:dyDescent="0.25">
      <c r="A288" s="9">
        <v>4</v>
      </c>
      <c r="B288" s="17" t="s">
        <v>100</v>
      </c>
      <c r="C288" s="23">
        <v>50</v>
      </c>
      <c r="D288" s="23">
        <v>0</v>
      </c>
      <c r="E288" s="23">
        <v>10</v>
      </c>
      <c r="F288" s="23">
        <v>0</v>
      </c>
      <c r="G288" s="30">
        <f t="shared" si="45"/>
        <v>60</v>
      </c>
      <c r="H288" s="23">
        <v>4</v>
      </c>
      <c r="I288" s="38">
        <v>0.5</v>
      </c>
      <c r="J288" s="23">
        <v>0</v>
      </c>
      <c r="K288" s="23">
        <v>0</v>
      </c>
      <c r="L288" s="23">
        <v>0</v>
      </c>
      <c r="M288" s="46">
        <f t="shared" si="46"/>
        <v>4.5</v>
      </c>
      <c r="N288" s="43">
        <v>225.7</v>
      </c>
      <c r="O288" s="23">
        <v>2</v>
      </c>
      <c r="P288" s="53">
        <f t="shared" si="47"/>
        <v>227.7</v>
      </c>
      <c r="Q288" s="28">
        <f t="shared" si="48"/>
        <v>292.2</v>
      </c>
    </row>
    <row r="289" spans="1:17" s="2" customFormat="1" ht="20.25" customHeight="1" x14ac:dyDescent="0.25">
      <c r="A289" s="9">
        <v>5</v>
      </c>
      <c r="B289" s="17" t="s">
        <v>147</v>
      </c>
      <c r="C289" s="23">
        <v>0</v>
      </c>
      <c r="D289" s="23">
        <v>25</v>
      </c>
      <c r="E289" s="23">
        <v>0</v>
      </c>
      <c r="F289" s="23">
        <v>0</v>
      </c>
      <c r="G289" s="30">
        <f t="shared" si="45"/>
        <v>25</v>
      </c>
      <c r="H289" s="23">
        <v>8</v>
      </c>
      <c r="I289" s="38">
        <v>0.5</v>
      </c>
      <c r="J289" s="23">
        <v>0</v>
      </c>
      <c r="K289" s="23">
        <v>0</v>
      </c>
      <c r="L289" s="23">
        <v>0</v>
      </c>
      <c r="M289" s="46">
        <f t="shared" si="46"/>
        <v>8.5</v>
      </c>
      <c r="N289" s="43">
        <v>153.5</v>
      </c>
      <c r="O289" s="23">
        <v>8</v>
      </c>
      <c r="P289" s="53">
        <f t="shared" si="47"/>
        <v>161.5</v>
      </c>
      <c r="Q289" s="28">
        <f t="shared" si="48"/>
        <v>195</v>
      </c>
    </row>
    <row r="290" spans="1:17" s="2" customFormat="1" ht="20.25" customHeight="1" x14ac:dyDescent="0.25">
      <c r="A290" s="9">
        <v>6</v>
      </c>
      <c r="B290" s="17" t="s">
        <v>148</v>
      </c>
      <c r="C290" s="23">
        <v>0</v>
      </c>
      <c r="D290" s="23">
        <v>17</v>
      </c>
      <c r="E290" s="23">
        <v>0</v>
      </c>
      <c r="F290" s="23">
        <v>0</v>
      </c>
      <c r="G290" s="30">
        <f t="shared" si="45"/>
        <v>17</v>
      </c>
      <c r="H290" s="23">
        <v>0</v>
      </c>
      <c r="I290" s="38">
        <v>0</v>
      </c>
      <c r="J290" s="23">
        <v>0</v>
      </c>
      <c r="K290" s="23">
        <v>0</v>
      </c>
      <c r="L290" s="23">
        <v>0</v>
      </c>
      <c r="M290" s="46">
        <f t="shared" si="46"/>
        <v>0</v>
      </c>
      <c r="N290" s="43">
        <v>137.19999999999999</v>
      </c>
      <c r="O290" s="23">
        <v>21</v>
      </c>
      <c r="P290" s="53">
        <f t="shared" si="47"/>
        <v>158.19999999999999</v>
      </c>
      <c r="Q290" s="28">
        <f t="shared" si="48"/>
        <v>175.2</v>
      </c>
    </row>
    <row r="291" spans="1:17" s="2" customFormat="1" ht="20.25" customHeight="1" x14ac:dyDescent="0.25">
      <c r="A291" s="9">
        <v>7</v>
      </c>
      <c r="B291" s="17" t="s">
        <v>149</v>
      </c>
      <c r="C291" s="23">
        <v>0</v>
      </c>
      <c r="D291" s="23">
        <v>6</v>
      </c>
      <c r="E291" s="23">
        <v>0</v>
      </c>
      <c r="F291" s="23">
        <v>0</v>
      </c>
      <c r="G291" s="30">
        <f t="shared" si="45"/>
        <v>6</v>
      </c>
      <c r="H291" s="23">
        <v>0</v>
      </c>
      <c r="I291" s="38">
        <v>0</v>
      </c>
      <c r="J291" s="23">
        <v>0</v>
      </c>
      <c r="K291" s="23">
        <v>0</v>
      </c>
      <c r="L291" s="23">
        <v>0</v>
      </c>
      <c r="M291" s="46">
        <f t="shared" si="46"/>
        <v>0</v>
      </c>
      <c r="N291" s="43">
        <v>133</v>
      </c>
      <c r="O291" s="23">
        <v>5</v>
      </c>
      <c r="P291" s="53">
        <f t="shared" si="47"/>
        <v>138</v>
      </c>
      <c r="Q291" s="28">
        <f t="shared" si="48"/>
        <v>144</v>
      </c>
    </row>
    <row r="292" spans="1:17" s="2" customFormat="1" ht="20.25" customHeight="1" x14ac:dyDescent="0.25">
      <c r="A292" s="9">
        <v>8</v>
      </c>
      <c r="B292" s="17" t="s">
        <v>42</v>
      </c>
      <c r="C292" s="23">
        <v>0</v>
      </c>
      <c r="D292" s="23">
        <v>0</v>
      </c>
      <c r="E292" s="23">
        <v>0</v>
      </c>
      <c r="F292" s="23">
        <v>0</v>
      </c>
      <c r="G292" s="30">
        <f t="shared" si="45"/>
        <v>0</v>
      </c>
      <c r="H292" s="23">
        <v>0</v>
      </c>
      <c r="I292" s="38">
        <v>0.1</v>
      </c>
      <c r="J292" s="23">
        <v>0</v>
      </c>
      <c r="K292" s="23">
        <v>0</v>
      </c>
      <c r="L292" s="23">
        <v>0</v>
      </c>
      <c r="M292" s="46">
        <f t="shared" si="46"/>
        <v>0.1</v>
      </c>
      <c r="N292" s="43">
        <v>79.900000000000006</v>
      </c>
      <c r="O292" s="23">
        <v>5</v>
      </c>
      <c r="P292" s="53">
        <f t="shared" si="47"/>
        <v>84.9</v>
      </c>
      <c r="Q292" s="28">
        <f t="shared" si="48"/>
        <v>85</v>
      </c>
    </row>
    <row r="293" spans="1:17" s="2" customFormat="1" ht="20.25" customHeight="1" x14ac:dyDescent="0.25">
      <c r="A293" s="9">
        <v>9</v>
      </c>
      <c r="B293" s="17" t="s">
        <v>150</v>
      </c>
      <c r="C293" s="23">
        <v>0</v>
      </c>
      <c r="D293" s="23">
        <v>0</v>
      </c>
      <c r="E293" s="23">
        <v>55</v>
      </c>
      <c r="F293" s="23">
        <v>0</v>
      </c>
      <c r="G293" s="30">
        <f t="shared" si="45"/>
        <v>55</v>
      </c>
      <c r="H293" s="23">
        <v>5</v>
      </c>
      <c r="I293" s="38">
        <v>0.1</v>
      </c>
      <c r="J293" s="23">
        <v>0</v>
      </c>
      <c r="K293" s="23">
        <v>0</v>
      </c>
      <c r="L293" s="23">
        <v>0</v>
      </c>
      <c r="M293" s="46">
        <f t="shared" si="46"/>
        <v>5.0999999999999996</v>
      </c>
      <c r="N293" s="43">
        <v>95.9</v>
      </c>
      <c r="O293" s="23">
        <v>36</v>
      </c>
      <c r="P293" s="53">
        <f t="shared" si="47"/>
        <v>131.9</v>
      </c>
      <c r="Q293" s="28">
        <f t="shared" si="48"/>
        <v>192</v>
      </c>
    </row>
    <row r="294" spans="1:17" s="2" customFormat="1" ht="20.25" customHeight="1" x14ac:dyDescent="0.25">
      <c r="A294" s="9">
        <v>10</v>
      </c>
      <c r="B294" s="17" t="s">
        <v>151</v>
      </c>
      <c r="C294" s="23">
        <v>0</v>
      </c>
      <c r="D294" s="23">
        <v>45</v>
      </c>
      <c r="E294" s="23">
        <v>0</v>
      </c>
      <c r="F294" s="23">
        <v>0</v>
      </c>
      <c r="G294" s="30">
        <f t="shared" si="45"/>
        <v>45</v>
      </c>
      <c r="H294" s="23">
        <v>0</v>
      </c>
      <c r="I294" s="38">
        <v>0</v>
      </c>
      <c r="J294" s="23">
        <v>0</v>
      </c>
      <c r="K294" s="23">
        <v>0</v>
      </c>
      <c r="L294" s="23">
        <v>0</v>
      </c>
      <c r="M294" s="46">
        <f t="shared" si="46"/>
        <v>0</v>
      </c>
      <c r="N294" s="43">
        <v>57.2</v>
      </c>
      <c r="O294" s="23">
        <v>14</v>
      </c>
      <c r="P294" s="53">
        <f t="shared" si="47"/>
        <v>71.2</v>
      </c>
      <c r="Q294" s="28">
        <f t="shared" si="48"/>
        <v>116.2</v>
      </c>
    </row>
    <row r="295" spans="1:17" s="2" customFormat="1" ht="20.25" customHeight="1" x14ac:dyDescent="0.25">
      <c r="A295" s="9">
        <v>11</v>
      </c>
      <c r="B295" s="17" t="s">
        <v>152</v>
      </c>
      <c r="C295" s="23">
        <v>0</v>
      </c>
      <c r="D295" s="23">
        <v>73</v>
      </c>
      <c r="E295" s="23">
        <v>0</v>
      </c>
      <c r="F295" s="23">
        <v>0</v>
      </c>
      <c r="G295" s="30">
        <f t="shared" si="45"/>
        <v>73</v>
      </c>
      <c r="H295" s="23">
        <v>0</v>
      </c>
      <c r="I295" s="38">
        <v>0</v>
      </c>
      <c r="J295" s="23">
        <v>0</v>
      </c>
      <c r="K295" s="23">
        <v>0</v>
      </c>
      <c r="L295" s="23">
        <v>0</v>
      </c>
      <c r="M295" s="46">
        <f t="shared" si="46"/>
        <v>0</v>
      </c>
      <c r="N295" s="43">
        <v>102.2</v>
      </c>
      <c r="O295" s="23">
        <v>9</v>
      </c>
      <c r="P295" s="53">
        <f t="shared" si="47"/>
        <v>111.2</v>
      </c>
      <c r="Q295" s="28">
        <f t="shared" si="48"/>
        <v>184.2</v>
      </c>
    </row>
    <row r="296" spans="1:17" s="2" customFormat="1" ht="20.25" customHeight="1" x14ac:dyDescent="0.25">
      <c r="A296" s="9">
        <v>12</v>
      </c>
      <c r="B296" s="17" t="s">
        <v>153</v>
      </c>
      <c r="C296" s="23">
        <v>0</v>
      </c>
      <c r="D296" s="23">
        <v>62</v>
      </c>
      <c r="E296" s="23">
        <v>0</v>
      </c>
      <c r="F296" s="23">
        <v>0</v>
      </c>
      <c r="G296" s="30">
        <f>SUM(C296:F296)</f>
        <v>62</v>
      </c>
      <c r="H296" s="23">
        <v>0</v>
      </c>
      <c r="I296" s="38">
        <v>0</v>
      </c>
      <c r="J296" s="23">
        <v>0</v>
      </c>
      <c r="K296" s="23">
        <v>0</v>
      </c>
      <c r="L296" s="23">
        <v>0</v>
      </c>
      <c r="M296" s="46">
        <f t="shared" si="46"/>
        <v>0</v>
      </c>
      <c r="N296" s="43">
        <v>69</v>
      </c>
      <c r="O296" s="23">
        <v>12</v>
      </c>
      <c r="P296" s="53">
        <f t="shared" si="47"/>
        <v>81</v>
      </c>
      <c r="Q296" s="28">
        <f t="shared" si="48"/>
        <v>143</v>
      </c>
    </row>
    <row r="297" spans="1:17" s="2" customFormat="1" ht="20.25" customHeight="1" x14ac:dyDescent="0.25">
      <c r="A297" s="9">
        <v>13</v>
      </c>
      <c r="B297" s="17" t="s">
        <v>154</v>
      </c>
      <c r="C297" s="23">
        <v>0</v>
      </c>
      <c r="D297" s="23">
        <v>30</v>
      </c>
      <c r="E297" s="23">
        <v>0</v>
      </c>
      <c r="F297" s="23">
        <v>0</v>
      </c>
      <c r="G297" s="30">
        <f>SUM(C297:F297)</f>
        <v>30</v>
      </c>
      <c r="H297" s="23">
        <v>0</v>
      </c>
      <c r="I297" s="38">
        <v>0</v>
      </c>
      <c r="J297" s="23">
        <v>0</v>
      </c>
      <c r="K297" s="23">
        <v>0</v>
      </c>
      <c r="L297" s="23">
        <v>0</v>
      </c>
      <c r="M297" s="46">
        <f t="shared" si="46"/>
        <v>0</v>
      </c>
      <c r="N297" s="43">
        <v>96</v>
      </c>
      <c r="O297" s="23">
        <v>5</v>
      </c>
      <c r="P297" s="53">
        <f t="shared" si="47"/>
        <v>101</v>
      </c>
      <c r="Q297" s="28">
        <f t="shared" si="48"/>
        <v>131</v>
      </c>
    </row>
    <row r="298" spans="1:17" s="2" customFormat="1" ht="20.25" customHeight="1" thickBot="1" x14ac:dyDescent="0.3">
      <c r="A298" s="9">
        <v>14</v>
      </c>
      <c r="B298" s="17" t="s">
        <v>155</v>
      </c>
      <c r="C298" s="23">
        <v>0</v>
      </c>
      <c r="D298" s="23">
        <v>8</v>
      </c>
      <c r="E298" s="23">
        <v>0</v>
      </c>
      <c r="F298" s="23">
        <v>0</v>
      </c>
      <c r="G298" s="30">
        <f t="shared" si="45"/>
        <v>8</v>
      </c>
      <c r="H298" s="23">
        <v>0</v>
      </c>
      <c r="I298" s="38">
        <v>0</v>
      </c>
      <c r="J298" s="23">
        <v>0</v>
      </c>
      <c r="K298" s="23">
        <v>0</v>
      </c>
      <c r="L298" s="23">
        <v>0</v>
      </c>
      <c r="M298" s="46">
        <f t="shared" si="46"/>
        <v>0</v>
      </c>
      <c r="N298" s="43">
        <v>147</v>
      </c>
      <c r="O298" s="23">
        <v>12</v>
      </c>
      <c r="P298" s="53">
        <f t="shared" si="47"/>
        <v>159</v>
      </c>
      <c r="Q298" s="28">
        <f t="shared" si="48"/>
        <v>167</v>
      </c>
    </row>
    <row r="299" spans="1:17" s="4" customFormat="1" ht="20.25" customHeight="1" thickTop="1" thickBot="1" x14ac:dyDescent="0.3">
      <c r="A299" s="14"/>
      <c r="B299" s="18" t="s">
        <v>7</v>
      </c>
      <c r="C299" s="24">
        <f t="shared" ref="C299:Q299" si="49">SUM(C285:C298)</f>
        <v>395</v>
      </c>
      <c r="D299" s="32">
        <f t="shared" si="49"/>
        <v>266</v>
      </c>
      <c r="E299" s="32">
        <f t="shared" si="49"/>
        <v>273</v>
      </c>
      <c r="F299" s="32">
        <f t="shared" si="49"/>
        <v>0</v>
      </c>
      <c r="G299" s="33">
        <f t="shared" si="49"/>
        <v>934</v>
      </c>
      <c r="H299" s="24">
        <f t="shared" si="49"/>
        <v>29</v>
      </c>
      <c r="I299" s="51">
        <f t="shared" si="49"/>
        <v>2.4000000000000004</v>
      </c>
      <c r="J299" s="32">
        <f t="shared" si="49"/>
        <v>0</v>
      </c>
      <c r="K299" s="32">
        <f t="shared" si="49"/>
        <v>0</v>
      </c>
      <c r="L299" s="32">
        <f t="shared" si="49"/>
        <v>0</v>
      </c>
      <c r="M299" s="55">
        <f t="shared" si="49"/>
        <v>31.4</v>
      </c>
      <c r="N299" s="56">
        <f t="shared" si="49"/>
        <v>1846.6000000000004</v>
      </c>
      <c r="O299" s="32">
        <f t="shared" si="49"/>
        <v>188</v>
      </c>
      <c r="P299" s="54">
        <f t="shared" si="49"/>
        <v>2034.6000000000004</v>
      </c>
      <c r="Q299" s="29">
        <f t="shared" si="49"/>
        <v>3000</v>
      </c>
    </row>
    <row r="300" spans="1:17" s="2" customFormat="1" ht="15" customHeight="1" thickTop="1" x14ac:dyDescent="0.25"/>
    <row r="301" spans="1:17" s="2" customFormat="1" ht="15" customHeight="1" x14ac:dyDescent="0.25">
      <c r="N301" s="5"/>
      <c r="Q301" s="36"/>
    </row>
    <row r="302" spans="1:17" s="2" customFormat="1" ht="15" customHeight="1" x14ac:dyDescent="0.25">
      <c r="N302" s="5"/>
    </row>
    <row r="303" spans="1:17" s="2" customFormat="1" ht="15" customHeight="1" x14ac:dyDescent="0.25">
      <c r="N303" s="5"/>
    </row>
    <row r="304" spans="1:17" s="2" customFormat="1" ht="15" customHeight="1" x14ac:dyDescent="0.25">
      <c r="N304" s="5"/>
    </row>
    <row r="305" spans="1:19" s="2" customFormat="1" ht="15" customHeight="1" x14ac:dyDescent="0.25">
      <c r="N305" s="5"/>
    </row>
    <row r="306" spans="1:19" s="2" customFormat="1" ht="15" customHeight="1" x14ac:dyDescent="0.25">
      <c r="M306" s="7"/>
      <c r="N306" s="8"/>
    </row>
    <row r="307" spans="1:19" ht="16.5" customHeight="1" x14ac:dyDescent="0.25">
      <c r="A307" s="216" t="s">
        <v>0</v>
      </c>
      <c r="B307" s="216"/>
      <c r="C307" s="216"/>
      <c r="D307" s="216"/>
      <c r="E307" s="216"/>
      <c r="F307" s="216"/>
      <c r="G307" s="216"/>
      <c r="H307" s="216"/>
      <c r="I307" s="216"/>
      <c r="J307" s="216"/>
      <c r="K307" s="216"/>
      <c r="L307" s="216"/>
      <c r="M307" s="216"/>
      <c r="N307" s="216"/>
      <c r="O307" s="216"/>
      <c r="P307" s="216"/>
      <c r="Q307" s="216"/>
    </row>
    <row r="308" spans="1:19" ht="16.5" customHeight="1" x14ac:dyDescent="0.25">
      <c r="A308" s="216" t="s">
        <v>203</v>
      </c>
      <c r="B308" s="216"/>
      <c r="C308" s="216"/>
      <c r="D308" s="216"/>
      <c r="E308" s="216"/>
      <c r="F308" s="216"/>
      <c r="G308" s="216"/>
      <c r="H308" s="216"/>
      <c r="I308" s="216"/>
      <c r="J308" s="216"/>
      <c r="K308" s="216"/>
      <c r="L308" s="216"/>
      <c r="M308" s="216"/>
      <c r="N308" s="216"/>
      <c r="O308" s="216"/>
      <c r="P308" s="216"/>
      <c r="Q308" s="216"/>
    </row>
    <row r="309" spans="1:19" ht="16.5" customHeight="1" x14ac:dyDescent="0.25">
      <c r="A309" s="228" t="s">
        <v>156</v>
      </c>
      <c r="B309" s="228"/>
      <c r="C309" s="228"/>
      <c r="D309" s="228"/>
      <c r="E309" s="228"/>
      <c r="F309" s="228"/>
      <c r="G309" s="228"/>
      <c r="H309" s="228"/>
      <c r="I309" s="228"/>
      <c r="J309" s="228"/>
      <c r="K309" s="228"/>
      <c r="L309" s="228"/>
      <c r="M309" s="228"/>
      <c r="N309" s="228"/>
      <c r="O309" s="228"/>
      <c r="P309" s="228"/>
      <c r="Q309" s="228"/>
    </row>
    <row r="310" spans="1:19" ht="9.75" customHeight="1" thickBot="1" x14ac:dyDescent="0.3"/>
    <row r="311" spans="1:19" s="83" customFormat="1" ht="19.5" customHeight="1" thickTop="1" thickBot="1" x14ac:dyDescent="0.3">
      <c r="A311" s="207" t="s">
        <v>2</v>
      </c>
      <c r="B311" s="219" t="s">
        <v>18</v>
      </c>
      <c r="C311" s="220" t="s">
        <v>8</v>
      </c>
      <c r="D311" s="221"/>
      <c r="E311" s="221"/>
      <c r="F311" s="221"/>
      <c r="G311" s="221"/>
      <c r="H311" s="221"/>
      <c r="I311" s="221"/>
      <c r="J311" s="221"/>
      <c r="K311" s="221"/>
      <c r="L311" s="221"/>
      <c r="M311" s="222"/>
      <c r="N311" s="223" t="s">
        <v>16</v>
      </c>
      <c r="O311" s="208"/>
      <c r="P311" s="219"/>
      <c r="Q311" s="224" t="s">
        <v>20</v>
      </c>
      <c r="R311" s="206"/>
    </row>
    <row r="312" spans="1:19" s="83" customFormat="1" ht="15.75" customHeight="1" thickTop="1" x14ac:dyDescent="0.25">
      <c r="A312" s="217"/>
      <c r="B312" s="214"/>
      <c r="C312" s="207" t="s">
        <v>3</v>
      </c>
      <c r="D312" s="208"/>
      <c r="E312" s="208"/>
      <c r="F312" s="208"/>
      <c r="G312" s="209"/>
      <c r="H312" s="207" t="s">
        <v>9</v>
      </c>
      <c r="I312" s="208"/>
      <c r="J312" s="208"/>
      <c r="K312" s="208"/>
      <c r="L312" s="208"/>
      <c r="M312" s="209"/>
      <c r="N312" s="210" t="s">
        <v>17</v>
      </c>
      <c r="O312" s="212" t="s">
        <v>15</v>
      </c>
      <c r="P312" s="214" t="s">
        <v>7</v>
      </c>
      <c r="Q312" s="225"/>
      <c r="R312" s="206"/>
    </row>
    <row r="313" spans="1:19" s="83" customFormat="1" ht="63.75" thickBot="1" x14ac:dyDescent="0.3">
      <c r="A313" s="218"/>
      <c r="B313" s="215"/>
      <c r="C313" s="82" t="s">
        <v>4</v>
      </c>
      <c r="D313" s="80" t="s">
        <v>5</v>
      </c>
      <c r="E313" s="80" t="s">
        <v>19</v>
      </c>
      <c r="F313" s="80" t="s">
        <v>6</v>
      </c>
      <c r="G313" s="20" t="s">
        <v>7</v>
      </c>
      <c r="H313" s="82" t="s">
        <v>10</v>
      </c>
      <c r="I313" s="80" t="s">
        <v>11</v>
      </c>
      <c r="J313" s="80" t="s">
        <v>12</v>
      </c>
      <c r="K313" s="80" t="s">
        <v>14</v>
      </c>
      <c r="L313" s="80" t="s">
        <v>13</v>
      </c>
      <c r="M313" s="20" t="s">
        <v>7</v>
      </c>
      <c r="N313" s="211"/>
      <c r="O313" s="213"/>
      <c r="P313" s="215"/>
      <c r="Q313" s="226"/>
      <c r="R313" s="206"/>
    </row>
    <row r="314" spans="1:19" s="3" customFormat="1" ht="17.25" thickTop="1" thickBot="1" x14ac:dyDescent="0.3">
      <c r="A314" s="11">
        <v>1</v>
      </c>
      <c r="B314" s="15">
        <v>2</v>
      </c>
      <c r="C314" s="11">
        <v>3</v>
      </c>
      <c r="D314" s="12">
        <v>4</v>
      </c>
      <c r="E314" s="12">
        <v>5</v>
      </c>
      <c r="F314" s="12">
        <v>6</v>
      </c>
      <c r="G314" s="13">
        <v>7</v>
      </c>
      <c r="H314" s="11">
        <v>8</v>
      </c>
      <c r="I314" s="12">
        <v>9</v>
      </c>
      <c r="J314" s="12">
        <v>10</v>
      </c>
      <c r="K314" s="12">
        <v>11</v>
      </c>
      <c r="L314" s="12">
        <v>12</v>
      </c>
      <c r="M314" s="13">
        <v>13</v>
      </c>
      <c r="N314" s="19">
        <v>14</v>
      </c>
      <c r="O314" s="12">
        <v>15</v>
      </c>
      <c r="P314" s="15">
        <v>16</v>
      </c>
      <c r="Q314" s="21">
        <v>17</v>
      </c>
    </row>
    <row r="315" spans="1:19" s="2" customFormat="1" ht="20.25" customHeight="1" thickTop="1" x14ac:dyDescent="0.25">
      <c r="A315" s="10">
        <v>1</v>
      </c>
      <c r="B315" s="16" t="s">
        <v>157</v>
      </c>
      <c r="C315" s="23">
        <v>68</v>
      </c>
      <c r="D315" s="23">
        <v>0</v>
      </c>
      <c r="E315" s="23">
        <v>0</v>
      </c>
      <c r="F315" s="23">
        <v>0</v>
      </c>
      <c r="G315" s="25">
        <f>SUM(C315:F315)</f>
        <v>68</v>
      </c>
      <c r="H315" s="23">
        <v>0</v>
      </c>
      <c r="I315" s="43">
        <v>0.03</v>
      </c>
      <c r="J315" s="23">
        <v>0</v>
      </c>
      <c r="K315" s="23">
        <v>0</v>
      </c>
      <c r="L315" s="23">
        <v>0</v>
      </c>
      <c r="M315" s="47">
        <f>SUM(H315:L315)</f>
        <v>0.03</v>
      </c>
      <c r="N315" s="43">
        <v>44</v>
      </c>
      <c r="O315" s="43">
        <v>13.97</v>
      </c>
      <c r="P315" s="52">
        <f>SUM(N315:O315)</f>
        <v>57.97</v>
      </c>
      <c r="Q315" s="84">
        <f>SUM(G315,M315,P315)</f>
        <v>126</v>
      </c>
      <c r="S315" s="37"/>
    </row>
    <row r="316" spans="1:19" s="2" customFormat="1" ht="20.25" customHeight="1" x14ac:dyDescent="0.25">
      <c r="A316" s="9">
        <v>2</v>
      </c>
      <c r="B316" s="17" t="s">
        <v>158</v>
      </c>
      <c r="C316" s="23">
        <v>158</v>
      </c>
      <c r="D316" s="23">
        <v>0</v>
      </c>
      <c r="E316" s="23">
        <v>0</v>
      </c>
      <c r="F316" s="23">
        <v>0</v>
      </c>
      <c r="G316" s="30">
        <f t="shared" ref="G316:G328" si="50">SUM(C316:F316)</f>
        <v>158</v>
      </c>
      <c r="H316" s="23">
        <v>0</v>
      </c>
      <c r="I316" s="43">
        <v>0.03</v>
      </c>
      <c r="J316" s="23">
        <v>0</v>
      </c>
      <c r="K316" s="23">
        <v>0</v>
      </c>
      <c r="L316" s="23">
        <v>0</v>
      </c>
      <c r="M316" s="48">
        <f t="shared" ref="M316:M328" si="51">SUM(H316:L316)</f>
        <v>0.03</v>
      </c>
      <c r="N316" s="43">
        <v>89.97</v>
      </c>
      <c r="O316" s="43">
        <v>28</v>
      </c>
      <c r="P316" s="53">
        <f t="shared" ref="P316:P328" si="52">SUM(N316:O316)</f>
        <v>117.97</v>
      </c>
      <c r="Q316" s="85">
        <f t="shared" ref="Q316:Q328" si="53">SUM(G316,M316,P316)</f>
        <v>276</v>
      </c>
    </row>
    <row r="317" spans="1:19" s="2" customFormat="1" ht="20.25" customHeight="1" x14ac:dyDescent="0.25">
      <c r="A317" s="9">
        <v>3</v>
      </c>
      <c r="B317" s="17" t="s">
        <v>159</v>
      </c>
      <c r="C317" s="23">
        <v>81</v>
      </c>
      <c r="D317" s="23">
        <v>0</v>
      </c>
      <c r="E317" s="23">
        <v>0</v>
      </c>
      <c r="F317" s="23">
        <v>0</v>
      </c>
      <c r="G317" s="30">
        <f t="shared" si="50"/>
        <v>81</v>
      </c>
      <c r="H317" s="23">
        <v>0</v>
      </c>
      <c r="I317" s="43">
        <v>0.06</v>
      </c>
      <c r="J317" s="23">
        <v>0</v>
      </c>
      <c r="K317" s="23">
        <v>0</v>
      </c>
      <c r="L317" s="23">
        <v>0</v>
      </c>
      <c r="M317" s="48">
        <f t="shared" si="51"/>
        <v>0.06</v>
      </c>
      <c r="N317" s="43">
        <v>44</v>
      </c>
      <c r="O317" s="43">
        <v>3.94</v>
      </c>
      <c r="P317" s="53">
        <f t="shared" si="52"/>
        <v>47.94</v>
      </c>
      <c r="Q317" s="85">
        <f t="shared" si="53"/>
        <v>129</v>
      </c>
    </row>
    <row r="318" spans="1:19" s="2" customFormat="1" ht="20.25" customHeight="1" x14ac:dyDescent="0.25">
      <c r="A318" s="9">
        <v>4</v>
      </c>
      <c r="B318" s="17" t="s">
        <v>79</v>
      </c>
      <c r="C318" s="23">
        <v>78</v>
      </c>
      <c r="D318" s="23">
        <v>0</v>
      </c>
      <c r="E318" s="23">
        <v>0</v>
      </c>
      <c r="F318" s="23">
        <v>0</v>
      </c>
      <c r="G318" s="30">
        <f t="shared" si="50"/>
        <v>78</v>
      </c>
      <c r="H318" s="23">
        <v>0</v>
      </c>
      <c r="I318" s="43">
        <v>0.13</v>
      </c>
      <c r="J318" s="23">
        <v>0</v>
      </c>
      <c r="K318" s="23">
        <v>0</v>
      </c>
      <c r="L318" s="23">
        <v>0</v>
      </c>
      <c r="M318" s="48">
        <f t="shared" si="51"/>
        <v>0.13</v>
      </c>
      <c r="N318" s="43">
        <v>54.87</v>
      </c>
      <c r="O318" s="43">
        <v>8</v>
      </c>
      <c r="P318" s="53">
        <f t="shared" si="52"/>
        <v>62.87</v>
      </c>
      <c r="Q318" s="85">
        <f t="shared" si="53"/>
        <v>141</v>
      </c>
    </row>
    <row r="319" spans="1:19" s="2" customFormat="1" ht="20.25" customHeight="1" x14ac:dyDescent="0.25">
      <c r="A319" s="9">
        <v>5</v>
      </c>
      <c r="B319" s="17" t="s">
        <v>160</v>
      </c>
      <c r="C319" s="23">
        <v>92</v>
      </c>
      <c r="D319" s="23">
        <v>0</v>
      </c>
      <c r="E319" s="23">
        <v>0</v>
      </c>
      <c r="F319" s="23">
        <v>0</v>
      </c>
      <c r="G319" s="30">
        <f t="shared" si="50"/>
        <v>92</v>
      </c>
      <c r="H319" s="23">
        <v>0</v>
      </c>
      <c r="I319" s="43">
        <v>1</v>
      </c>
      <c r="J319" s="23">
        <v>0</v>
      </c>
      <c r="K319" s="23">
        <v>0</v>
      </c>
      <c r="L319" s="23">
        <v>0</v>
      </c>
      <c r="M319" s="48">
        <f t="shared" si="51"/>
        <v>1</v>
      </c>
      <c r="N319" s="43">
        <v>28</v>
      </c>
      <c r="O319" s="43">
        <v>3</v>
      </c>
      <c r="P319" s="53">
        <f t="shared" si="52"/>
        <v>31</v>
      </c>
      <c r="Q319" s="85">
        <f t="shared" si="53"/>
        <v>124</v>
      </c>
    </row>
    <row r="320" spans="1:19" s="2" customFormat="1" ht="20.25" customHeight="1" x14ac:dyDescent="0.25">
      <c r="A320" s="9">
        <v>6</v>
      </c>
      <c r="B320" s="17" t="s">
        <v>161</v>
      </c>
      <c r="C320" s="23">
        <v>146</v>
      </c>
      <c r="D320" s="23">
        <v>0</v>
      </c>
      <c r="E320" s="23">
        <v>0</v>
      </c>
      <c r="F320" s="23">
        <v>0</v>
      </c>
      <c r="G320" s="30">
        <f t="shared" si="50"/>
        <v>146</v>
      </c>
      <c r="H320" s="23">
        <v>0</v>
      </c>
      <c r="I320" s="43">
        <v>0</v>
      </c>
      <c r="J320" s="23">
        <v>0</v>
      </c>
      <c r="K320" s="23">
        <v>0</v>
      </c>
      <c r="L320" s="23">
        <v>0</v>
      </c>
      <c r="M320" s="48">
        <f t="shared" si="51"/>
        <v>0</v>
      </c>
      <c r="N320" s="43">
        <v>57</v>
      </c>
      <c r="O320" s="43">
        <v>16</v>
      </c>
      <c r="P320" s="53">
        <f t="shared" si="52"/>
        <v>73</v>
      </c>
      <c r="Q320" s="85">
        <f t="shared" si="53"/>
        <v>219</v>
      </c>
    </row>
    <row r="321" spans="1:17" s="2" customFormat="1" ht="20.25" customHeight="1" x14ac:dyDescent="0.25">
      <c r="A321" s="9">
        <v>7</v>
      </c>
      <c r="B321" s="17" t="s">
        <v>162</v>
      </c>
      <c r="C321" s="23">
        <v>55</v>
      </c>
      <c r="D321" s="23">
        <v>0</v>
      </c>
      <c r="E321" s="23">
        <v>0</v>
      </c>
      <c r="F321" s="23">
        <v>0</v>
      </c>
      <c r="G321" s="30">
        <f t="shared" si="50"/>
        <v>55</v>
      </c>
      <c r="H321" s="23">
        <v>0</v>
      </c>
      <c r="I321" s="43">
        <v>0</v>
      </c>
      <c r="J321" s="23">
        <v>0</v>
      </c>
      <c r="K321" s="23">
        <v>0</v>
      </c>
      <c r="L321" s="23">
        <v>0</v>
      </c>
      <c r="M321" s="48">
        <f t="shared" si="51"/>
        <v>0</v>
      </c>
      <c r="N321" s="43">
        <v>45</v>
      </c>
      <c r="O321" s="43">
        <v>11</v>
      </c>
      <c r="P321" s="53">
        <f t="shared" si="52"/>
        <v>56</v>
      </c>
      <c r="Q321" s="85">
        <f t="shared" si="53"/>
        <v>111</v>
      </c>
    </row>
    <row r="322" spans="1:17" s="2" customFormat="1" ht="20.25" customHeight="1" x14ac:dyDescent="0.25">
      <c r="A322" s="9">
        <v>8</v>
      </c>
      <c r="B322" s="17" t="s">
        <v>163</v>
      </c>
      <c r="C322" s="23">
        <v>68</v>
      </c>
      <c r="D322" s="23">
        <v>0</v>
      </c>
      <c r="E322" s="23">
        <v>0</v>
      </c>
      <c r="F322" s="23">
        <v>0</v>
      </c>
      <c r="G322" s="30">
        <f t="shared" si="50"/>
        <v>68</v>
      </c>
      <c r="H322" s="23">
        <v>0</v>
      </c>
      <c r="I322" s="43">
        <v>1</v>
      </c>
      <c r="J322" s="23">
        <v>0</v>
      </c>
      <c r="K322" s="23">
        <v>0</v>
      </c>
      <c r="L322" s="23">
        <v>0</v>
      </c>
      <c r="M322" s="48">
        <f t="shared" si="51"/>
        <v>1</v>
      </c>
      <c r="N322" s="43">
        <v>39</v>
      </c>
      <c r="O322" s="43">
        <v>4</v>
      </c>
      <c r="P322" s="53">
        <f t="shared" si="52"/>
        <v>43</v>
      </c>
      <c r="Q322" s="85">
        <f t="shared" si="53"/>
        <v>112</v>
      </c>
    </row>
    <row r="323" spans="1:17" s="2" customFormat="1" ht="20.25" customHeight="1" x14ac:dyDescent="0.25">
      <c r="A323" s="9">
        <v>9</v>
      </c>
      <c r="B323" s="17" t="s">
        <v>164</v>
      </c>
      <c r="C323" s="23">
        <v>138</v>
      </c>
      <c r="D323" s="23">
        <v>0</v>
      </c>
      <c r="E323" s="23">
        <v>0</v>
      </c>
      <c r="F323" s="23">
        <v>0</v>
      </c>
      <c r="G323" s="30">
        <f t="shared" si="50"/>
        <v>138</v>
      </c>
      <c r="H323" s="23">
        <v>0</v>
      </c>
      <c r="I323" s="43">
        <v>0</v>
      </c>
      <c r="J323" s="23">
        <v>0</v>
      </c>
      <c r="K323" s="23">
        <v>0</v>
      </c>
      <c r="L323" s="23">
        <v>0</v>
      </c>
      <c r="M323" s="48">
        <f t="shared" si="51"/>
        <v>0</v>
      </c>
      <c r="N323" s="43">
        <v>66</v>
      </c>
      <c r="O323" s="43">
        <v>30</v>
      </c>
      <c r="P323" s="53">
        <f t="shared" si="52"/>
        <v>96</v>
      </c>
      <c r="Q323" s="85">
        <f t="shared" si="53"/>
        <v>234</v>
      </c>
    </row>
    <row r="324" spans="1:17" s="2" customFormat="1" ht="20.25" customHeight="1" x14ac:dyDescent="0.25">
      <c r="A324" s="9">
        <v>10</v>
      </c>
      <c r="B324" s="17" t="s">
        <v>165</v>
      </c>
      <c r="C324" s="23">
        <v>87</v>
      </c>
      <c r="D324" s="23">
        <v>0</v>
      </c>
      <c r="E324" s="23">
        <v>0</v>
      </c>
      <c r="F324" s="23">
        <v>0</v>
      </c>
      <c r="G324" s="30">
        <f t="shared" si="50"/>
        <v>87</v>
      </c>
      <c r="H324" s="23">
        <v>0</v>
      </c>
      <c r="I324" s="43">
        <v>0</v>
      </c>
      <c r="J324" s="23">
        <v>0</v>
      </c>
      <c r="K324" s="23">
        <v>0</v>
      </c>
      <c r="L324" s="23">
        <v>0</v>
      </c>
      <c r="M324" s="48">
        <f t="shared" si="51"/>
        <v>0</v>
      </c>
      <c r="N324" s="43">
        <v>29</v>
      </c>
      <c r="O324" s="43">
        <v>7</v>
      </c>
      <c r="P324" s="53">
        <f t="shared" si="52"/>
        <v>36</v>
      </c>
      <c r="Q324" s="85">
        <f t="shared" si="53"/>
        <v>123</v>
      </c>
    </row>
    <row r="325" spans="1:17" s="2" customFormat="1" ht="20.25" customHeight="1" x14ac:dyDescent="0.25">
      <c r="A325" s="9">
        <v>11</v>
      </c>
      <c r="B325" s="17" t="s">
        <v>166</v>
      </c>
      <c r="C325" s="23">
        <v>104</v>
      </c>
      <c r="D325" s="23">
        <v>0</v>
      </c>
      <c r="E325" s="23">
        <v>0</v>
      </c>
      <c r="F325" s="23">
        <v>0</v>
      </c>
      <c r="G325" s="30">
        <f t="shared" si="50"/>
        <v>104</v>
      </c>
      <c r="H325" s="23">
        <v>0</v>
      </c>
      <c r="I325" s="43">
        <v>0.03</v>
      </c>
      <c r="J325" s="23">
        <v>0</v>
      </c>
      <c r="K325" s="23">
        <v>0</v>
      </c>
      <c r="L325" s="23">
        <v>0</v>
      </c>
      <c r="M325" s="48">
        <f t="shared" si="51"/>
        <v>0.03</v>
      </c>
      <c r="N325" s="43">
        <v>63.97</v>
      </c>
      <c r="O325" s="43">
        <v>9</v>
      </c>
      <c r="P325" s="53">
        <f t="shared" si="52"/>
        <v>72.97</v>
      </c>
      <c r="Q325" s="85">
        <f t="shared" si="53"/>
        <v>177</v>
      </c>
    </row>
    <row r="326" spans="1:17" s="2" customFormat="1" ht="20.25" customHeight="1" x14ac:dyDescent="0.25">
      <c r="A326" s="9">
        <v>12</v>
      </c>
      <c r="B326" s="17" t="s">
        <v>167</v>
      </c>
      <c r="C326" s="23">
        <v>73</v>
      </c>
      <c r="D326" s="23">
        <v>0</v>
      </c>
      <c r="E326" s="23">
        <v>0</v>
      </c>
      <c r="F326" s="23">
        <v>0</v>
      </c>
      <c r="G326" s="30">
        <f>SUM(C326:F326)</f>
        <v>73</v>
      </c>
      <c r="H326" s="23">
        <v>0</v>
      </c>
      <c r="I326" s="43">
        <v>0.86</v>
      </c>
      <c r="J326" s="23">
        <v>0</v>
      </c>
      <c r="K326" s="23">
        <v>0</v>
      </c>
      <c r="L326" s="23">
        <v>0</v>
      </c>
      <c r="M326" s="48">
        <f t="shared" si="51"/>
        <v>0.86</v>
      </c>
      <c r="N326" s="43">
        <v>93.14</v>
      </c>
      <c r="O326" s="43">
        <v>6</v>
      </c>
      <c r="P326" s="53">
        <f t="shared" si="52"/>
        <v>99.14</v>
      </c>
      <c r="Q326" s="85">
        <f t="shared" si="53"/>
        <v>173</v>
      </c>
    </row>
    <row r="327" spans="1:17" s="2" customFormat="1" ht="20.25" customHeight="1" x14ac:dyDescent="0.25">
      <c r="A327" s="9">
        <v>13</v>
      </c>
      <c r="B327" s="17" t="s">
        <v>50</v>
      </c>
      <c r="C327" s="23">
        <v>17</v>
      </c>
      <c r="D327" s="23">
        <v>0</v>
      </c>
      <c r="E327" s="23">
        <v>0</v>
      </c>
      <c r="F327" s="23">
        <v>0</v>
      </c>
      <c r="G327" s="30">
        <f>SUM(C327:F327)</f>
        <v>17</v>
      </c>
      <c r="H327" s="23">
        <v>0</v>
      </c>
      <c r="I327" s="43">
        <v>0.03</v>
      </c>
      <c r="J327" s="23">
        <v>0</v>
      </c>
      <c r="K327" s="23">
        <v>0</v>
      </c>
      <c r="L327" s="23">
        <v>0</v>
      </c>
      <c r="M327" s="48">
        <f t="shared" si="51"/>
        <v>0.03</v>
      </c>
      <c r="N327" s="43">
        <v>118</v>
      </c>
      <c r="O327" s="43">
        <v>2.97</v>
      </c>
      <c r="P327" s="53">
        <f t="shared" si="52"/>
        <v>120.97</v>
      </c>
      <c r="Q327" s="85">
        <f t="shared" si="53"/>
        <v>138</v>
      </c>
    </row>
    <row r="328" spans="1:17" s="2" customFormat="1" ht="20.25" customHeight="1" thickBot="1" x14ac:dyDescent="0.3">
      <c r="A328" s="9">
        <v>14</v>
      </c>
      <c r="B328" s="17" t="s">
        <v>168</v>
      </c>
      <c r="C328" s="23">
        <v>34</v>
      </c>
      <c r="D328" s="23">
        <v>0</v>
      </c>
      <c r="E328" s="23">
        <v>0</v>
      </c>
      <c r="F328" s="23">
        <v>0</v>
      </c>
      <c r="G328" s="30">
        <f t="shared" si="50"/>
        <v>34</v>
      </c>
      <c r="H328" s="23">
        <v>0</v>
      </c>
      <c r="I328" s="43">
        <v>0.04</v>
      </c>
      <c r="J328" s="23">
        <v>0</v>
      </c>
      <c r="K328" s="23">
        <v>0</v>
      </c>
      <c r="L328" s="23">
        <v>0</v>
      </c>
      <c r="M328" s="48">
        <f t="shared" si="51"/>
        <v>0.04</v>
      </c>
      <c r="N328" s="43">
        <v>78.959999999999994</v>
      </c>
      <c r="O328" s="43">
        <v>1</v>
      </c>
      <c r="P328" s="53">
        <f t="shared" si="52"/>
        <v>79.959999999999994</v>
      </c>
      <c r="Q328" s="85">
        <f t="shared" si="53"/>
        <v>114</v>
      </c>
    </row>
    <row r="329" spans="1:17" s="4" customFormat="1" ht="20.25" customHeight="1" thickTop="1" thickBot="1" x14ac:dyDescent="0.3">
      <c r="A329" s="14"/>
      <c r="B329" s="18" t="s">
        <v>7</v>
      </c>
      <c r="C329" s="24">
        <f t="shared" ref="C329:Q329" si="54">SUM(C315:C328)</f>
        <v>1199</v>
      </c>
      <c r="D329" s="32">
        <f t="shared" si="54"/>
        <v>0</v>
      </c>
      <c r="E329" s="32">
        <f t="shared" si="54"/>
        <v>0</v>
      </c>
      <c r="F329" s="32">
        <f t="shared" si="54"/>
        <v>0</v>
      </c>
      <c r="G329" s="33">
        <f t="shared" si="54"/>
        <v>1199</v>
      </c>
      <c r="H329" s="24">
        <f t="shared" si="54"/>
        <v>0</v>
      </c>
      <c r="I329" s="61">
        <f t="shared" si="54"/>
        <v>3.2099999999999995</v>
      </c>
      <c r="J329" s="32">
        <f t="shared" si="54"/>
        <v>0</v>
      </c>
      <c r="K329" s="32">
        <f t="shared" si="54"/>
        <v>0</v>
      </c>
      <c r="L329" s="32">
        <f t="shared" si="54"/>
        <v>0</v>
      </c>
      <c r="M329" s="62">
        <f t="shared" si="54"/>
        <v>3.2099999999999995</v>
      </c>
      <c r="N329" s="56">
        <f t="shared" si="54"/>
        <v>850.91000000000008</v>
      </c>
      <c r="O329" s="61">
        <f t="shared" si="54"/>
        <v>143.88</v>
      </c>
      <c r="P329" s="54">
        <f t="shared" si="54"/>
        <v>994.79000000000008</v>
      </c>
      <c r="Q329" s="63">
        <f t="shared" si="54"/>
        <v>2197</v>
      </c>
    </row>
    <row r="330" spans="1:17" s="2" customFormat="1" ht="15" customHeight="1" thickTop="1" x14ac:dyDescent="0.25"/>
    <row r="331" spans="1:17" s="2" customFormat="1" ht="15" customHeight="1" x14ac:dyDescent="0.25">
      <c r="N331" s="5"/>
      <c r="Q331" s="36"/>
    </row>
    <row r="332" spans="1:17" s="2" customFormat="1" ht="15" customHeight="1" x14ac:dyDescent="0.25">
      <c r="N332" s="5"/>
    </row>
    <row r="333" spans="1:17" s="2" customFormat="1" ht="15" customHeight="1" x14ac:dyDescent="0.25">
      <c r="N333" s="5"/>
    </row>
    <row r="334" spans="1:17" s="2" customFormat="1" ht="15" customHeight="1" x14ac:dyDescent="0.25">
      <c r="N334" s="5"/>
    </row>
    <row r="335" spans="1:17" s="2" customFormat="1" ht="15" customHeight="1" x14ac:dyDescent="0.25">
      <c r="N335" s="5"/>
    </row>
    <row r="336" spans="1:17" s="2" customFormat="1" ht="15" customHeight="1" x14ac:dyDescent="0.25">
      <c r="M336" s="7"/>
      <c r="N336" s="8"/>
    </row>
    <row r="337" spans="1:19" ht="16.5" customHeight="1" x14ac:dyDescent="0.25">
      <c r="A337" s="216" t="s">
        <v>0</v>
      </c>
      <c r="B337" s="216"/>
      <c r="C337" s="216"/>
      <c r="D337" s="216"/>
      <c r="E337" s="216"/>
      <c r="F337" s="216"/>
      <c r="G337" s="216"/>
      <c r="H337" s="216"/>
      <c r="I337" s="216"/>
      <c r="J337" s="216"/>
      <c r="K337" s="216"/>
      <c r="L337" s="216"/>
      <c r="M337" s="216"/>
      <c r="N337" s="216"/>
      <c r="O337" s="216"/>
      <c r="P337" s="216"/>
      <c r="Q337" s="216"/>
    </row>
    <row r="338" spans="1:19" ht="16.5" customHeight="1" x14ac:dyDescent="0.25">
      <c r="A338" s="216" t="s">
        <v>203</v>
      </c>
      <c r="B338" s="216"/>
      <c r="C338" s="216"/>
      <c r="D338" s="216"/>
      <c r="E338" s="216"/>
      <c r="F338" s="216"/>
      <c r="G338" s="216"/>
      <c r="H338" s="216"/>
      <c r="I338" s="216"/>
      <c r="J338" s="216"/>
      <c r="K338" s="216"/>
      <c r="L338" s="216"/>
      <c r="M338" s="216"/>
      <c r="N338" s="216"/>
      <c r="O338" s="216"/>
      <c r="P338" s="216"/>
      <c r="Q338" s="216"/>
    </row>
    <row r="339" spans="1:19" ht="16.5" customHeight="1" x14ac:dyDescent="0.25">
      <c r="A339" s="228" t="s">
        <v>169</v>
      </c>
      <c r="B339" s="228"/>
      <c r="C339" s="228"/>
      <c r="D339" s="228"/>
      <c r="E339" s="228"/>
      <c r="F339" s="228"/>
      <c r="G339" s="228"/>
      <c r="H339" s="228"/>
      <c r="I339" s="228"/>
      <c r="J339" s="228"/>
      <c r="K339" s="228"/>
      <c r="L339" s="228"/>
      <c r="M339" s="228"/>
      <c r="N339" s="228"/>
      <c r="O339" s="228"/>
      <c r="P339" s="228"/>
      <c r="Q339" s="228"/>
    </row>
    <row r="340" spans="1:19" ht="9.75" customHeight="1" thickBot="1" x14ac:dyDescent="0.3"/>
    <row r="341" spans="1:19" s="83" customFormat="1" ht="19.5" customHeight="1" thickTop="1" thickBot="1" x14ac:dyDescent="0.3">
      <c r="A341" s="207" t="s">
        <v>2</v>
      </c>
      <c r="B341" s="219" t="s">
        <v>18</v>
      </c>
      <c r="C341" s="220" t="s">
        <v>8</v>
      </c>
      <c r="D341" s="221"/>
      <c r="E341" s="221"/>
      <c r="F341" s="221"/>
      <c r="G341" s="221"/>
      <c r="H341" s="221"/>
      <c r="I341" s="221"/>
      <c r="J341" s="221"/>
      <c r="K341" s="221"/>
      <c r="L341" s="221"/>
      <c r="M341" s="222"/>
      <c r="N341" s="223" t="s">
        <v>16</v>
      </c>
      <c r="O341" s="208"/>
      <c r="P341" s="219"/>
      <c r="Q341" s="224" t="s">
        <v>20</v>
      </c>
      <c r="R341" s="206"/>
    </row>
    <row r="342" spans="1:19" s="83" customFormat="1" ht="15.75" customHeight="1" thickTop="1" x14ac:dyDescent="0.25">
      <c r="A342" s="217"/>
      <c r="B342" s="214"/>
      <c r="C342" s="207" t="s">
        <v>3</v>
      </c>
      <c r="D342" s="208"/>
      <c r="E342" s="208"/>
      <c r="F342" s="208"/>
      <c r="G342" s="209"/>
      <c r="H342" s="207" t="s">
        <v>9</v>
      </c>
      <c r="I342" s="208"/>
      <c r="J342" s="208"/>
      <c r="K342" s="208"/>
      <c r="L342" s="208"/>
      <c r="M342" s="209"/>
      <c r="N342" s="210" t="s">
        <v>17</v>
      </c>
      <c r="O342" s="212" t="s">
        <v>15</v>
      </c>
      <c r="P342" s="214" t="s">
        <v>7</v>
      </c>
      <c r="Q342" s="225"/>
      <c r="R342" s="206"/>
    </row>
    <row r="343" spans="1:19" s="83" customFormat="1" ht="63.75" thickBot="1" x14ac:dyDescent="0.3">
      <c r="A343" s="218"/>
      <c r="B343" s="215"/>
      <c r="C343" s="82" t="s">
        <v>4</v>
      </c>
      <c r="D343" s="80" t="s">
        <v>5</v>
      </c>
      <c r="E343" s="80" t="s">
        <v>19</v>
      </c>
      <c r="F343" s="80" t="s">
        <v>6</v>
      </c>
      <c r="G343" s="20" t="s">
        <v>7</v>
      </c>
      <c r="H343" s="82" t="s">
        <v>10</v>
      </c>
      <c r="I343" s="80" t="s">
        <v>11</v>
      </c>
      <c r="J343" s="80" t="s">
        <v>12</v>
      </c>
      <c r="K343" s="80" t="s">
        <v>14</v>
      </c>
      <c r="L343" s="80" t="s">
        <v>13</v>
      </c>
      <c r="M343" s="20" t="s">
        <v>7</v>
      </c>
      <c r="N343" s="211"/>
      <c r="O343" s="213"/>
      <c r="P343" s="215"/>
      <c r="Q343" s="226"/>
      <c r="R343" s="206"/>
    </row>
    <row r="344" spans="1:19" s="3" customFormat="1" ht="17.25" thickTop="1" thickBot="1" x14ac:dyDescent="0.3">
      <c r="A344" s="11">
        <v>1</v>
      </c>
      <c r="B344" s="15">
        <v>2</v>
      </c>
      <c r="C344" s="11">
        <v>3</v>
      </c>
      <c r="D344" s="12">
        <v>4</v>
      </c>
      <c r="E344" s="12">
        <v>5</v>
      </c>
      <c r="F344" s="12">
        <v>6</v>
      </c>
      <c r="G344" s="13">
        <v>7</v>
      </c>
      <c r="H344" s="11">
        <v>8</v>
      </c>
      <c r="I344" s="12">
        <v>9</v>
      </c>
      <c r="J344" s="12">
        <v>10</v>
      </c>
      <c r="K344" s="12">
        <v>11</v>
      </c>
      <c r="L344" s="12">
        <v>12</v>
      </c>
      <c r="M344" s="13">
        <v>13</v>
      </c>
      <c r="N344" s="19">
        <v>14</v>
      </c>
      <c r="O344" s="12">
        <v>15</v>
      </c>
      <c r="P344" s="15">
        <v>16</v>
      </c>
      <c r="Q344" s="21">
        <v>17</v>
      </c>
    </row>
    <row r="345" spans="1:19" s="2" customFormat="1" ht="20.25" customHeight="1" thickTop="1" x14ac:dyDescent="0.25">
      <c r="A345" s="10">
        <v>1</v>
      </c>
      <c r="B345" s="16" t="s">
        <v>170</v>
      </c>
      <c r="C345" s="23">
        <v>58</v>
      </c>
      <c r="D345" s="23">
        <v>0</v>
      </c>
      <c r="E345" s="23">
        <v>0</v>
      </c>
      <c r="F345" s="23">
        <v>0</v>
      </c>
      <c r="G345" s="25">
        <f>SUM(C345:F345)</f>
        <v>58</v>
      </c>
      <c r="H345" s="23">
        <v>0</v>
      </c>
      <c r="I345" s="23">
        <v>1</v>
      </c>
      <c r="J345" s="23">
        <v>0</v>
      </c>
      <c r="K345" s="23">
        <v>0</v>
      </c>
      <c r="L345" s="23">
        <v>0</v>
      </c>
      <c r="M345" s="26">
        <f>SUM(H345:L345)</f>
        <v>1</v>
      </c>
      <c r="N345" s="23">
        <v>35</v>
      </c>
      <c r="O345" s="23">
        <v>2</v>
      </c>
      <c r="P345" s="25">
        <f>SUM(N345:O345)</f>
        <v>37</v>
      </c>
      <c r="Q345" s="27">
        <f>SUM(G345,M345,P345)</f>
        <v>96</v>
      </c>
      <c r="S345" s="37"/>
    </row>
    <row r="346" spans="1:19" s="2" customFormat="1" ht="20.25" customHeight="1" x14ac:dyDescent="0.25">
      <c r="A346" s="9">
        <v>2</v>
      </c>
      <c r="B346" s="17" t="s">
        <v>171</v>
      </c>
      <c r="C346" s="23">
        <v>65</v>
      </c>
      <c r="D346" s="23">
        <v>0</v>
      </c>
      <c r="E346" s="23">
        <v>0</v>
      </c>
      <c r="F346" s="23">
        <v>0</v>
      </c>
      <c r="G346" s="30">
        <f t="shared" ref="G346:G358" si="55">SUM(C346:F346)</f>
        <v>65</v>
      </c>
      <c r="H346" s="23">
        <v>0</v>
      </c>
      <c r="I346" s="23">
        <v>1</v>
      </c>
      <c r="J346" s="23">
        <v>0</v>
      </c>
      <c r="K346" s="23">
        <v>0</v>
      </c>
      <c r="L346" s="23">
        <v>0</v>
      </c>
      <c r="M346" s="31">
        <f t="shared" ref="M346:M358" si="56">SUM(H346:L346)</f>
        <v>1</v>
      </c>
      <c r="N346" s="23">
        <v>24</v>
      </c>
      <c r="O346" s="23">
        <v>6</v>
      </c>
      <c r="P346" s="30">
        <f t="shared" ref="P346:P358" si="57">SUM(N346:O346)</f>
        <v>30</v>
      </c>
      <c r="Q346" s="28">
        <f t="shared" ref="Q346:Q358" si="58">SUM(G346,M346,P346)</f>
        <v>96</v>
      </c>
    </row>
    <row r="347" spans="1:19" s="2" customFormat="1" ht="20.25" customHeight="1" x14ac:dyDescent="0.25">
      <c r="A347" s="9">
        <v>3</v>
      </c>
      <c r="B347" s="17" t="s">
        <v>172</v>
      </c>
      <c r="C347" s="23">
        <v>150</v>
      </c>
      <c r="D347" s="23">
        <v>0</v>
      </c>
      <c r="E347" s="23">
        <v>0</v>
      </c>
      <c r="F347" s="23">
        <v>0</v>
      </c>
      <c r="G347" s="30">
        <f t="shared" si="55"/>
        <v>150</v>
      </c>
      <c r="H347" s="23">
        <v>0</v>
      </c>
      <c r="I347" s="23">
        <v>1</v>
      </c>
      <c r="J347" s="23">
        <v>0</v>
      </c>
      <c r="K347" s="23">
        <v>0</v>
      </c>
      <c r="L347" s="23">
        <v>0</v>
      </c>
      <c r="M347" s="31">
        <f t="shared" si="56"/>
        <v>1</v>
      </c>
      <c r="N347" s="23">
        <v>63</v>
      </c>
      <c r="O347" s="23">
        <v>15</v>
      </c>
      <c r="P347" s="30">
        <f t="shared" si="57"/>
        <v>78</v>
      </c>
      <c r="Q347" s="28">
        <f t="shared" si="58"/>
        <v>229</v>
      </c>
    </row>
    <row r="348" spans="1:19" s="2" customFormat="1" ht="20.25" customHeight="1" x14ac:dyDescent="0.25">
      <c r="A348" s="9">
        <v>4</v>
      </c>
      <c r="B348" s="17" t="s">
        <v>34</v>
      </c>
      <c r="C348" s="23">
        <v>118</v>
      </c>
      <c r="D348" s="23">
        <v>0</v>
      </c>
      <c r="E348" s="23">
        <v>0</v>
      </c>
      <c r="F348" s="23">
        <v>0</v>
      </c>
      <c r="G348" s="30">
        <f t="shared" si="55"/>
        <v>118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31">
        <f t="shared" si="56"/>
        <v>0</v>
      </c>
      <c r="N348" s="23">
        <v>62</v>
      </c>
      <c r="O348" s="23">
        <v>11</v>
      </c>
      <c r="P348" s="30">
        <f t="shared" si="57"/>
        <v>73</v>
      </c>
      <c r="Q348" s="28">
        <f t="shared" si="58"/>
        <v>191</v>
      </c>
    </row>
    <row r="349" spans="1:19" s="2" customFormat="1" ht="20.25" customHeight="1" x14ac:dyDescent="0.25">
      <c r="A349" s="9">
        <v>5</v>
      </c>
      <c r="B349" s="17" t="s">
        <v>173</v>
      </c>
      <c r="C349" s="23">
        <v>91</v>
      </c>
      <c r="D349" s="23">
        <v>0</v>
      </c>
      <c r="E349" s="23">
        <v>0</v>
      </c>
      <c r="F349" s="23">
        <v>0</v>
      </c>
      <c r="G349" s="30">
        <f t="shared" si="55"/>
        <v>91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31">
        <f t="shared" si="56"/>
        <v>0</v>
      </c>
      <c r="N349" s="23">
        <v>36</v>
      </c>
      <c r="O349" s="23">
        <v>16</v>
      </c>
      <c r="P349" s="30">
        <f t="shared" si="57"/>
        <v>52</v>
      </c>
      <c r="Q349" s="28">
        <f t="shared" si="58"/>
        <v>143</v>
      </c>
    </row>
    <row r="350" spans="1:19" s="2" customFormat="1" ht="20.25" customHeight="1" x14ac:dyDescent="0.25">
      <c r="A350" s="9">
        <v>6</v>
      </c>
      <c r="B350" s="17" t="s">
        <v>174</v>
      </c>
      <c r="C350" s="23">
        <v>81</v>
      </c>
      <c r="D350" s="23">
        <v>0</v>
      </c>
      <c r="E350" s="23">
        <v>0</v>
      </c>
      <c r="F350" s="23">
        <v>0</v>
      </c>
      <c r="G350" s="30">
        <f t="shared" si="55"/>
        <v>81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31">
        <f t="shared" si="56"/>
        <v>0</v>
      </c>
      <c r="N350" s="23">
        <v>25</v>
      </c>
      <c r="O350" s="23">
        <v>9</v>
      </c>
      <c r="P350" s="30">
        <f t="shared" si="57"/>
        <v>34</v>
      </c>
      <c r="Q350" s="28">
        <f t="shared" si="58"/>
        <v>115</v>
      </c>
    </row>
    <row r="351" spans="1:19" s="2" customFormat="1" ht="20.25" customHeight="1" x14ac:dyDescent="0.25">
      <c r="A351" s="9">
        <v>7</v>
      </c>
      <c r="B351" s="17" t="s">
        <v>175</v>
      </c>
      <c r="C351" s="23">
        <v>85</v>
      </c>
      <c r="D351" s="23">
        <v>0</v>
      </c>
      <c r="E351" s="23">
        <v>0</v>
      </c>
      <c r="F351" s="23">
        <v>0</v>
      </c>
      <c r="G351" s="30">
        <f t="shared" si="55"/>
        <v>85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31">
        <f t="shared" si="56"/>
        <v>0</v>
      </c>
      <c r="N351" s="23">
        <v>32</v>
      </c>
      <c r="O351" s="23">
        <v>7</v>
      </c>
      <c r="P351" s="30">
        <f t="shared" si="57"/>
        <v>39</v>
      </c>
      <c r="Q351" s="28">
        <f t="shared" si="58"/>
        <v>124</v>
      </c>
    </row>
    <row r="352" spans="1:19" s="2" customFormat="1" ht="20.25" customHeight="1" x14ac:dyDescent="0.25">
      <c r="A352" s="9">
        <v>8</v>
      </c>
      <c r="B352" s="17" t="s">
        <v>176</v>
      </c>
      <c r="C352" s="23">
        <v>56</v>
      </c>
      <c r="D352" s="23">
        <v>0</v>
      </c>
      <c r="E352" s="23">
        <v>0</v>
      </c>
      <c r="F352" s="23">
        <v>0</v>
      </c>
      <c r="G352" s="30">
        <f t="shared" si="55"/>
        <v>56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31">
        <f t="shared" si="56"/>
        <v>0</v>
      </c>
      <c r="N352" s="23">
        <v>56</v>
      </c>
      <c r="O352" s="23">
        <v>16</v>
      </c>
      <c r="P352" s="30">
        <f t="shared" si="57"/>
        <v>72</v>
      </c>
      <c r="Q352" s="28">
        <f t="shared" si="58"/>
        <v>128</v>
      </c>
    </row>
    <row r="353" spans="1:17" s="2" customFormat="1" ht="20.25" customHeight="1" x14ac:dyDescent="0.25">
      <c r="A353" s="9">
        <v>9</v>
      </c>
      <c r="B353" s="17" t="s">
        <v>177</v>
      </c>
      <c r="C353" s="23">
        <v>67</v>
      </c>
      <c r="D353" s="23">
        <v>0</v>
      </c>
      <c r="E353" s="23">
        <v>0</v>
      </c>
      <c r="F353" s="23">
        <v>0</v>
      </c>
      <c r="G353" s="30">
        <f t="shared" si="55"/>
        <v>67</v>
      </c>
      <c r="H353" s="23">
        <v>0</v>
      </c>
      <c r="I353" s="23">
        <v>0</v>
      </c>
      <c r="J353" s="23">
        <v>0</v>
      </c>
      <c r="K353" s="23">
        <v>0</v>
      </c>
      <c r="L353" s="23">
        <v>0</v>
      </c>
      <c r="M353" s="31">
        <f t="shared" si="56"/>
        <v>0</v>
      </c>
      <c r="N353" s="23">
        <v>18</v>
      </c>
      <c r="O353" s="23">
        <v>6</v>
      </c>
      <c r="P353" s="30">
        <f t="shared" si="57"/>
        <v>24</v>
      </c>
      <c r="Q353" s="28">
        <f t="shared" si="58"/>
        <v>91</v>
      </c>
    </row>
    <row r="354" spans="1:17" s="2" customFormat="1" ht="20.25" customHeight="1" x14ac:dyDescent="0.25">
      <c r="A354" s="9">
        <v>10</v>
      </c>
      <c r="B354" s="17" t="s">
        <v>178</v>
      </c>
      <c r="C354" s="23">
        <v>68</v>
      </c>
      <c r="D354" s="23">
        <v>0</v>
      </c>
      <c r="E354" s="23">
        <v>0</v>
      </c>
      <c r="F354" s="23">
        <v>0</v>
      </c>
      <c r="G354" s="30">
        <f t="shared" si="55"/>
        <v>68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31">
        <f t="shared" si="56"/>
        <v>0</v>
      </c>
      <c r="N354" s="23">
        <v>21</v>
      </c>
      <c r="O354" s="23">
        <v>13</v>
      </c>
      <c r="P354" s="30">
        <f t="shared" si="57"/>
        <v>34</v>
      </c>
      <c r="Q354" s="28">
        <f t="shared" si="58"/>
        <v>102</v>
      </c>
    </row>
    <row r="355" spans="1:17" s="2" customFormat="1" ht="20.25" customHeight="1" x14ac:dyDescent="0.25">
      <c r="A355" s="9">
        <v>11</v>
      </c>
      <c r="B355" s="17" t="s">
        <v>179</v>
      </c>
      <c r="C355" s="23">
        <v>54</v>
      </c>
      <c r="D355" s="23">
        <v>0</v>
      </c>
      <c r="E355" s="23">
        <v>0</v>
      </c>
      <c r="F355" s="23">
        <v>0</v>
      </c>
      <c r="G355" s="30">
        <f t="shared" si="55"/>
        <v>54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31">
        <f t="shared" si="56"/>
        <v>0</v>
      </c>
      <c r="N355" s="23">
        <v>40</v>
      </c>
      <c r="O355" s="23">
        <v>2</v>
      </c>
      <c r="P355" s="30">
        <f t="shared" si="57"/>
        <v>42</v>
      </c>
      <c r="Q355" s="28">
        <f t="shared" si="58"/>
        <v>96</v>
      </c>
    </row>
    <row r="356" spans="1:17" s="2" customFormat="1" ht="20.25" customHeight="1" x14ac:dyDescent="0.25">
      <c r="A356" s="9">
        <v>12</v>
      </c>
      <c r="B356" s="17" t="s">
        <v>180</v>
      </c>
      <c r="C356" s="23">
        <v>79</v>
      </c>
      <c r="D356" s="23">
        <v>0</v>
      </c>
      <c r="E356" s="23">
        <v>0</v>
      </c>
      <c r="F356" s="23">
        <v>0</v>
      </c>
      <c r="G356" s="30">
        <f>SUM(C356:F356)</f>
        <v>79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31">
        <f t="shared" si="56"/>
        <v>0</v>
      </c>
      <c r="N356" s="23">
        <v>44</v>
      </c>
      <c r="O356" s="23">
        <v>3</v>
      </c>
      <c r="P356" s="30">
        <f t="shared" si="57"/>
        <v>47</v>
      </c>
      <c r="Q356" s="28">
        <f t="shared" si="58"/>
        <v>126</v>
      </c>
    </row>
    <row r="357" spans="1:17" s="2" customFormat="1" ht="20.25" customHeight="1" x14ac:dyDescent="0.25">
      <c r="A357" s="9">
        <v>13</v>
      </c>
      <c r="B357" s="17" t="s">
        <v>181</v>
      </c>
      <c r="C357" s="23">
        <v>137</v>
      </c>
      <c r="D357" s="23">
        <v>0</v>
      </c>
      <c r="E357" s="23">
        <v>0</v>
      </c>
      <c r="F357" s="23">
        <v>0</v>
      </c>
      <c r="G357" s="30">
        <f>SUM(C357:F357)</f>
        <v>137</v>
      </c>
      <c r="H357" s="23">
        <v>0</v>
      </c>
      <c r="I357" s="23">
        <v>1</v>
      </c>
      <c r="J357" s="23">
        <v>0</v>
      </c>
      <c r="K357" s="23">
        <v>0</v>
      </c>
      <c r="L357" s="23">
        <v>0</v>
      </c>
      <c r="M357" s="31">
        <f t="shared" si="56"/>
        <v>1</v>
      </c>
      <c r="N357" s="23">
        <v>94</v>
      </c>
      <c r="O357" s="23">
        <v>17</v>
      </c>
      <c r="P357" s="30">
        <f t="shared" si="57"/>
        <v>111</v>
      </c>
      <c r="Q357" s="28">
        <f t="shared" si="58"/>
        <v>249</v>
      </c>
    </row>
    <row r="358" spans="1:17" s="2" customFormat="1" ht="20.25" customHeight="1" thickBot="1" x14ac:dyDescent="0.3">
      <c r="A358" s="9">
        <v>14</v>
      </c>
      <c r="B358" s="17" t="s">
        <v>182</v>
      </c>
      <c r="C358" s="23">
        <v>80</v>
      </c>
      <c r="D358" s="23">
        <v>0</v>
      </c>
      <c r="E358" s="23">
        <v>0</v>
      </c>
      <c r="F358" s="23">
        <v>0</v>
      </c>
      <c r="G358" s="30">
        <f t="shared" si="55"/>
        <v>80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31">
        <f t="shared" si="56"/>
        <v>0</v>
      </c>
      <c r="N358" s="23">
        <v>77</v>
      </c>
      <c r="O358" s="23">
        <v>4</v>
      </c>
      <c r="P358" s="30">
        <f t="shared" si="57"/>
        <v>81</v>
      </c>
      <c r="Q358" s="28">
        <f t="shared" si="58"/>
        <v>161</v>
      </c>
    </row>
    <row r="359" spans="1:17" s="4" customFormat="1" ht="20.25" customHeight="1" thickTop="1" thickBot="1" x14ac:dyDescent="0.3">
      <c r="A359" s="14"/>
      <c r="B359" s="18" t="s">
        <v>7</v>
      </c>
      <c r="C359" s="24">
        <f t="shared" ref="C359:Q359" si="59">SUM(C345:C358)</f>
        <v>1189</v>
      </c>
      <c r="D359" s="32">
        <f t="shared" si="59"/>
        <v>0</v>
      </c>
      <c r="E359" s="32">
        <f t="shared" si="59"/>
        <v>0</v>
      </c>
      <c r="F359" s="32">
        <f t="shared" si="59"/>
        <v>0</v>
      </c>
      <c r="G359" s="33">
        <f t="shared" si="59"/>
        <v>1189</v>
      </c>
      <c r="H359" s="24">
        <f t="shared" si="59"/>
        <v>0</v>
      </c>
      <c r="I359" s="32">
        <f t="shared" si="59"/>
        <v>4</v>
      </c>
      <c r="J359" s="32">
        <f t="shared" si="59"/>
        <v>0</v>
      </c>
      <c r="K359" s="32">
        <f t="shared" si="59"/>
        <v>0</v>
      </c>
      <c r="L359" s="32">
        <f t="shared" si="59"/>
        <v>0</v>
      </c>
      <c r="M359" s="34">
        <f t="shared" si="59"/>
        <v>4</v>
      </c>
      <c r="N359" s="35">
        <f t="shared" si="59"/>
        <v>627</v>
      </c>
      <c r="O359" s="32">
        <f t="shared" si="59"/>
        <v>127</v>
      </c>
      <c r="P359" s="33">
        <f t="shared" si="59"/>
        <v>754</v>
      </c>
      <c r="Q359" s="29">
        <f t="shared" si="59"/>
        <v>1947</v>
      </c>
    </row>
    <row r="360" spans="1:17" s="2" customFormat="1" ht="15" customHeight="1" thickTop="1" x14ac:dyDescent="0.25"/>
    <row r="361" spans="1:17" s="2" customFormat="1" ht="15" customHeight="1" x14ac:dyDescent="0.25">
      <c r="N361" s="5"/>
      <c r="Q361" s="36"/>
    </row>
    <row r="362" spans="1:17" s="2" customFormat="1" ht="15" customHeight="1" x14ac:dyDescent="0.25">
      <c r="N362" s="5"/>
    </row>
    <row r="363" spans="1:17" s="2" customFormat="1" ht="15" customHeight="1" x14ac:dyDescent="0.25">
      <c r="N363" s="5"/>
    </row>
    <row r="364" spans="1:17" s="2" customFormat="1" ht="15" customHeight="1" x14ac:dyDescent="0.25">
      <c r="N364" s="5"/>
    </row>
    <row r="365" spans="1:17" s="2" customFormat="1" ht="15" customHeight="1" x14ac:dyDescent="0.25">
      <c r="N365" s="5"/>
    </row>
    <row r="366" spans="1:17" s="2" customFormat="1" ht="15" customHeight="1" x14ac:dyDescent="0.25">
      <c r="M366" s="7"/>
      <c r="N366" s="8"/>
    </row>
    <row r="367" spans="1:17" ht="16.5" customHeight="1" x14ac:dyDescent="0.25">
      <c r="A367" s="216" t="s">
        <v>0</v>
      </c>
      <c r="B367" s="216"/>
      <c r="C367" s="216"/>
      <c r="D367" s="216"/>
      <c r="E367" s="216"/>
      <c r="F367" s="216"/>
      <c r="G367" s="216"/>
      <c r="H367" s="216"/>
      <c r="I367" s="216"/>
      <c r="J367" s="216"/>
      <c r="K367" s="216"/>
      <c r="L367" s="216"/>
      <c r="M367" s="216"/>
      <c r="N367" s="216"/>
      <c r="O367" s="216"/>
      <c r="P367" s="216"/>
      <c r="Q367" s="216"/>
    </row>
    <row r="368" spans="1:17" ht="16.5" customHeight="1" x14ac:dyDescent="0.25">
      <c r="A368" s="216" t="s">
        <v>203</v>
      </c>
      <c r="B368" s="216"/>
      <c r="C368" s="216"/>
      <c r="D368" s="216"/>
      <c r="E368" s="216"/>
      <c r="F368" s="216"/>
      <c r="G368" s="216"/>
      <c r="H368" s="216"/>
      <c r="I368" s="216"/>
      <c r="J368" s="216"/>
      <c r="K368" s="216"/>
      <c r="L368" s="216"/>
      <c r="M368" s="216"/>
      <c r="N368" s="216"/>
      <c r="O368" s="216"/>
      <c r="P368" s="216"/>
      <c r="Q368" s="216"/>
    </row>
    <row r="369" spans="1:19" ht="16.5" customHeight="1" x14ac:dyDescent="0.25">
      <c r="A369" s="228" t="s">
        <v>183</v>
      </c>
      <c r="B369" s="228"/>
      <c r="C369" s="228"/>
      <c r="D369" s="228"/>
      <c r="E369" s="228"/>
      <c r="F369" s="228"/>
      <c r="G369" s="228"/>
      <c r="H369" s="228"/>
      <c r="I369" s="228"/>
      <c r="J369" s="228"/>
      <c r="K369" s="228"/>
      <c r="L369" s="228"/>
      <c r="M369" s="228"/>
      <c r="N369" s="228"/>
      <c r="O369" s="228"/>
      <c r="P369" s="228"/>
      <c r="Q369" s="228"/>
    </row>
    <row r="370" spans="1:19" ht="9.75" customHeight="1" thickBot="1" x14ac:dyDescent="0.3"/>
    <row r="371" spans="1:19" s="83" customFormat="1" ht="19.5" customHeight="1" thickTop="1" thickBot="1" x14ac:dyDescent="0.3">
      <c r="A371" s="207" t="s">
        <v>2</v>
      </c>
      <c r="B371" s="219" t="s">
        <v>18</v>
      </c>
      <c r="C371" s="220" t="s">
        <v>8</v>
      </c>
      <c r="D371" s="221"/>
      <c r="E371" s="221"/>
      <c r="F371" s="221"/>
      <c r="G371" s="221"/>
      <c r="H371" s="221"/>
      <c r="I371" s="221"/>
      <c r="J371" s="221"/>
      <c r="K371" s="221"/>
      <c r="L371" s="221"/>
      <c r="M371" s="222"/>
      <c r="N371" s="223" t="s">
        <v>16</v>
      </c>
      <c r="O371" s="208"/>
      <c r="P371" s="219"/>
      <c r="Q371" s="224" t="s">
        <v>20</v>
      </c>
      <c r="R371" s="206"/>
    </row>
    <row r="372" spans="1:19" s="83" customFormat="1" ht="15.75" customHeight="1" thickTop="1" x14ac:dyDescent="0.25">
      <c r="A372" s="217"/>
      <c r="B372" s="214"/>
      <c r="C372" s="207" t="s">
        <v>3</v>
      </c>
      <c r="D372" s="208"/>
      <c r="E372" s="208"/>
      <c r="F372" s="208"/>
      <c r="G372" s="209"/>
      <c r="H372" s="207" t="s">
        <v>9</v>
      </c>
      <c r="I372" s="208"/>
      <c r="J372" s="208"/>
      <c r="K372" s="208"/>
      <c r="L372" s="208"/>
      <c r="M372" s="209"/>
      <c r="N372" s="210" t="s">
        <v>17</v>
      </c>
      <c r="O372" s="212" t="s">
        <v>15</v>
      </c>
      <c r="P372" s="214" t="s">
        <v>7</v>
      </c>
      <c r="Q372" s="225"/>
      <c r="R372" s="206"/>
    </row>
    <row r="373" spans="1:19" s="83" customFormat="1" ht="63.75" thickBot="1" x14ac:dyDescent="0.3">
      <c r="A373" s="218"/>
      <c r="B373" s="215"/>
      <c r="C373" s="82" t="s">
        <v>4</v>
      </c>
      <c r="D373" s="80" t="s">
        <v>5</v>
      </c>
      <c r="E373" s="80" t="s">
        <v>19</v>
      </c>
      <c r="F373" s="80" t="s">
        <v>6</v>
      </c>
      <c r="G373" s="20" t="s">
        <v>7</v>
      </c>
      <c r="H373" s="82" t="s">
        <v>10</v>
      </c>
      <c r="I373" s="80" t="s">
        <v>11</v>
      </c>
      <c r="J373" s="80" t="s">
        <v>12</v>
      </c>
      <c r="K373" s="80" t="s">
        <v>14</v>
      </c>
      <c r="L373" s="80" t="s">
        <v>13</v>
      </c>
      <c r="M373" s="20" t="s">
        <v>7</v>
      </c>
      <c r="N373" s="211"/>
      <c r="O373" s="213"/>
      <c r="P373" s="215"/>
      <c r="Q373" s="226"/>
      <c r="R373" s="206"/>
    </row>
    <row r="374" spans="1:19" s="3" customFormat="1" ht="17.25" thickTop="1" thickBot="1" x14ac:dyDescent="0.3">
      <c r="A374" s="11">
        <v>1</v>
      </c>
      <c r="B374" s="15">
        <v>2</v>
      </c>
      <c r="C374" s="11">
        <v>3</v>
      </c>
      <c r="D374" s="12">
        <v>4</v>
      </c>
      <c r="E374" s="12">
        <v>5</v>
      </c>
      <c r="F374" s="12">
        <v>6</v>
      </c>
      <c r="G374" s="13">
        <v>7</v>
      </c>
      <c r="H374" s="11">
        <v>8</v>
      </c>
      <c r="I374" s="12">
        <v>9</v>
      </c>
      <c r="J374" s="12">
        <v>10</v>
      </c>
      <c r="K374" s="12">
        <v>11</v>
      </c>
      <c r="L374" s="12">
        <v>12</v>
      </c>
      <c r="M374" s="13">
        <v>13</v>
      </c>
      <c r="N374" s="19">
        <v>14</v>
      </c>
      <c r="O374" s="12">
        <v>15</v>
      </c>
      <c r="P374" s="15">
        <v>16</v>
      </c>
      <c r="Q374" s="21">
        <v>17</v>
      </c>
    </row>
    <row r="375" spans="1:19" s="2" customFormat="1" ht="20.25" customHeight="1" thickTop="1" x14ac:dyDescent="0.25">
      <c r="A375" s="10">
        <v>1</v>
      </c>
      <c r="B375" s="16" t="s">
        <v>184</v>
      </c>
      <c r="C375" s="23">
        <v>114</v>
      </c>
      <c r="D375" s="23">
        <v>0</v>
      </c>
      <c r="E375" s="23">
        <v>0</v>
      </c>
      <c r="F375" s="23">
        <v>0</v>
      </c>
      <c r="G375" s="25">
        <f>SUM(C375:F375)</f>
        <v>114</v>
      </c>
      <c r="H375" s="23">
        <v>0</v>
      </c>
      <c r="I375" s="38">
        <v>0</v>
      </c>
      <c r="J375" s="23">
        <v>0</v>
      </c>
      <c r="K375" s="23">
        <v>0</v>
      </c>
      <c r="L375" s="23">
        <v>0</v>
      </c>
      <c r="M375" s="26">
        <f>SUM(H375:L375)</f>
        <v>0</v>
      </c>
      <c r="N375" s="23">
        <v>52</v>
      </c>
      <c r="O375" s="23">
        <v>2</v>
      </c>
      <c r="P375" s="25">
        <f>SUM(N375:O375)</f>
        <v>54</v>
      </c>
      <c r="Q375" s="27">
        <f>SUM(G375,M375,P375)</f>
        <v>168</v>
      </c>
      <c r="S375" s="37"/>
    </row>
    <row r="376" spans="1:19" s="2" customFormat="1" ht="20.25" customHeight="1" x14ac:dyDescent="0.25">
      <c r="A376" s="9">
        <v>2</v>
      </c>
      <c r="B376" s="17" t="s">
        <v>185</v>
      </c>
      <c r="C376" s="23">
        <v>58</v>
      </c>
      <c r="D376" s="23">
        <v>0</v>
      </c>
      <c r="E376" s="23">
        <v>0</v>
      </c>
      <c r="F376" s="23">
        <v>0</v>
      </c>
      <c r="G376" s="30">
        <f t="shared" ref="G376:G386" si="60">SUM(C376:F376)</f>
        <v>58</v>
      </c>
      <c r="H376" s="23">
        <v>0</v>
      </c>
      <c r="I376" s="38">
        <v>0.4</v>
      </c>
      <c r="J376" s="23">
        <v>0</v>
      </c>
      <c r="K376" s="23">
        <v>0</v>
      </c>
      <c r="L376" s="23">
        <v>0</v>
      </c>
      <c r="M376" s="46">
        <f t="shared" ref="M376:M386" si="61">SUM(H376:L376)</f>
        <v>0.4</v>
      </c>
      <c r="N376" s="23">
        <v>123</v>
      </c>
      <c r="O376" s="23">
        <v>4</v>
      </c>
      <c r="P376" s="30">
        <f t="shared" ref="P376:P386" si="62">SUM(N376:O376)</f>
        <v>127</v>
      </c>
      <c r="Q376" s="28">
        <f t="shared" ref="Q376:Q386" si="63">SUM(G376,M376,P376)</f>
        <v>185.4</v>
      </c>
    </row>
    <row r="377" spans="1:19" s="2" customFormat="1" ht="20.25" customHeight="1" x14ac:dyDescent="0.25">
      <c r="A377" s="9">
        <v>3</v>
      </c>
      <c r="B377" s="17" t="s">
        <v>186</v>
      </c>
      <c r="C377" s="23">
        <v>9</v>
      </c>
      <c r="D377" s="23">
        <v>0</v>
      </c>
      <c r="E377" s="23">
        <v>0</v>
      </c>
      <c r="F377" s="23">
        <v>0</v>
      </c>
      <c r="G377" s="30">
        <f t="shared" si="60"/>
        <v>9</v>
      </c>
      <c r="H377" s="23">
        <v>0</v>
      </c>
      <c r="I377" s="38">
        <v>0.7</v>
      </c>
      <c r="J377" s="23">
        <v>0</v>
      </c>
      <c r="K377" s="23">
        <v>0</v>
      </c>
      <c r="L377" s="23">
        <v>0</v>
      </c>
      <c r="M377" s="46">
        <f t="shared" si="61"/>
        <v>0.7</v>
      </c>
      <c r="N377" s="23">
        <v>158</v>
      </c>
      <c r="O377" s="23">
        <v>44</v>
      </c>
      <c r="P377" s="30">
        <f t="shared" si="62"/>
        <v>202</v>
      </c>
      <c r="Q377" s="28">
        <f t="shared" si="63"/>
        <v>211.7</v>
      </c>
    </row>
    <row r="378" spans="1:19" s="2" customFormat="1" ht="20.25" customHeight="1" x14ac:dyDescent="0.25">
      <c r="A378" s="9">
        <v>4</v>
      </c>
      <c r="B378" s="17" t="s">
        <v>187</v>
      </c>
      <c r="C378" s="23">
        <v>28</v>
      </c>
      <c r="D378" s="23">
        <v>0</v>
      </c>
      <c r="E378" s="23">
        <v>0</v>
      </c>
      <c r="F378" s="23">
        <v>0</v>
      </c>
      <c r="G378" s="30">
        <f t="shared" si="60"/>
        <v>28</v>
      </c>
      <c r="H378" s="23">
        <v>0</v>
      </c>
      <c r="I378" s="38">
        <v>0.5</v>
      </c>
      <c r="J378" s="23">
        <v>0</v>
      </c>
      <c r="K378" s="23">
        <v>0</v>
      </c>
      <c r="L378" s="23">
        <v>0</v>
      </c>
      <c r="M378" s="46">
        <f t="shared" si="61"/>
        <v>0.5</v>
      </c>
      <c r="N378" s="23">
        <v>102</v>
      </c>
      <c r="O378" s="23">
        <v>1</v>
      </c>
      <c r="P378" s="30">
        <f t="shared" si="62"/>
        <v>103</v>
      </c>
      <c r="Q378" s="28">
        <f t="shared" si="63"/>
        <v>131.5</v>
      </c>
    </row>
    <row r="379" spans="1:19" s="2" customFormat="1" ht="20.25" customHeight="1" x14ac:dyDescent="0.25">
      <c r="A379" s="9">
        <v>5</v>
      </c>
      <c r="B379" s="17" t="s">
        <v>188</v>
      </c>
      <c r="C379" s="23">
        <v>0</v>
      </c>
      <c r="D379" s="23">
        <v>0</v>
      </c>
      <c r="E379" s="23">
        <v>0</v>
      </c>
      <c r="F379" s="23">
        <v>0</v>
      </c>
      <c r="G379" s="30">
        <f t="shared" si="60"/>
        <v>0</v>
      </c>
      <c r="H379" s="23">
        <v>0</v>
      </c>
      <c r="I379" s="38">
        <v>0.1</v>
      </c>
      <c r="J379" s="23">
        <v>0</v>
      </c>
      <c r="K379" s="23">
        <v>0</v>
      </c>
      <c r="L379" s="23">
        <v>0</v>
      </c>
      <c r="M379" s="46">
        <f t="shared" si="61"/>
        <v>0.1</v>
      </c>
      <c r="N379" s="23">
        <v>105</v>
      </c>
      <c r="O379" s="23">
        <v>16</v>
      </c>
      <c r="P379" s="30">
        <f t="shared" si="62"/>
        <v>121</v>
      </c>
      <c r="Q379" s="28">
        <f t="shared" si="63"/>
        <v>121.1</v>
      </c>
    </row>
    <row r="380" spans="1:19" s="2" customFormat="1" ht="20.25" customHeight="1" x14ac:dyDescent="0.25">
      <c r="A380" s="9">
        <v>6</v>
      </c>
      <c r="B380" s="17" t="s">
        <v>183</v>
      </c>
      <c r="C380" s="23">
        <v>0</v>
      </c>
      <c r="D380" s="23">
        <v>0</v>
      </c>
      <c r="E380" s="23">
        <v>0</v>
      </c>
      <c r="F380" s="23">
        <v>0</v>
      </c>
      <c r="G380" s="30">
        <f t="shared" si="60"/>
        <v>0</v>
      </c>
      <c r="H380" s="23">
        <v>0</v>
      </c>
      <c r="I380" s="38">
        <v>0</v>
      </c>
      <c r="J380" s="23">
        <v>0</v>
      </c>
      <c r="K380" s="23">
        <v>0</v>
      </c>
      <c r="L380" s="23">
        <v>0</v>
      </c>
      <c r="M380" s="46">
        <f t="shared" si="61"/>
        <v>0</v>
      </c>
      <c r="N380" s="23">
        <v>130</v>
      </c>
      <c r="O380" s="23">
        <v>8</v>
      </c>
      <c r="P380" s="30">
        <f t="shared" si="62"/>
        <v>138</v>
      </c>
      <c r="Q380" s="28">
        <f t="shared" si="63"/>
        <v>138</v>
      </c>
    </row>
    <row r="381" spans="1:19" s="2" customFormat="1" ht="20.25" customHeight="1" x14ac:dyDescent="0.25">
      <c r="A381" s="9">
        <v>7</v>
      </c>
      <c r="B381" s="17" t="s">
        <v>189</v>
      </c>
      <c r="C381" s="23">
        <v>60</v>
      </c>
      <c r="D381" s="23">
        <v>0</v>
      </c>
      <c r="E381" s="23">
        <v>0</v>
      </c>
      <c r="F381" s="23">
        <v>0</v>
      </c>
      <c r="G381" s="30">
        <f t="shared" si="60"/>
        <v>60</v>
      </c>
      <c r="H381" s="23">
        <v>0</v>
      </c>
      <c r="I381" s="38">
        <v>0.2</v>
      </c>
      <c r="J381" s="23">
        <v>0</v>
      </c>
      <c r="K381" s="23">
        <v>0</v>
      </c>
      <c r="L381" s="23">
        <v>0</v>
      </c>
      <c r="M381" s="46">
        <f t="shared" si="61"/>
        <v>0.2</v>
      </c>
      <c r="N381" s="23">
        <v>157</v>
      </c>
      <c r="O381" s="23">
        <v>11</v>
      </c>
      <c r="P381" s="30">
        <f t="shared" si="62"/>
        <v>168</v>
      </c>
      <c r="Q381" s="28">
        <f t="shared" si="63"/>
        <v>228.2</v>
      </c>
    </row>
    <row r="382" spans="1:19" s="2" customFormat="1" ht="20.25" customHeight="1" x14ac:dyDescent="0.25">
      <c r="A382" s="9">
        <v>8</v>
      </c>
      <c r="B382" s="17" t="s">
        <v>190</v>
      </c>
      <c r="C382" s="23">
        <v>45</v>
      </c>
      <c r="D382" s="23">
        <v>0</v>
      </c>
      <c r="E382" s="23">
        <v>0</v>
      </c>
      <c r="F382" s="23">
        <v>0</v>
      </c>
      <c r="G382" s="30">
        <f t="shared" si="60"/>
        <v>45</v>
      </c>
      <c r="H382" s="23">
        <v>0</v>
      </c>
      <c r="I382" s="38">
        <v>0.2</v>
      </c>
      <c r="J382" s="23">
        <v>0</v>
      </c>
      <c r="K382" s="23">
        <v>0</v>
      </c>
      <c r="L382" s="23">
        <v>0</v>
      </c>
      <c r="M382" s="46">
        <f t="shared" si="61"/>
        <v>0.2</v>
      </c>
      <c r="N382" s="23">
        <v>69</v>
      </c>
      <c r="O382" s="23">
        <v>6</v>
      </c>
      <c r="P382" s="30">
        <f t="shared" si="62"/>
        <v>75</v>
      </c>
      <c r="Q382" s="28">
        <f t="shared" si="63"/>
        <v>120.2</v>
      </c>
    </row>
    <row r="383" spans="1:19" s="2" customFormat="1" ht="20.25" customHeight="1" x14ac:dyDescent="0.25">
      <c r="A383" s="9">
        <v>9</v>
      </c>
      <c r="B383" s="17" t="s">
        <v>191</v>
      </c>
      <c r="C383" s="23">
        <v>35</v>
      </c>
      <c r="D383" s="23">
        <v>0</v>
      </c>
      <c r="E383" s="23">
        <v>0</v>
      </c>
      <c r="F383" s="23">
        <v>0</v>
      </c>
      <c r="G383" s="30">
        <f t="shared" si="60"/>
        <v>35</v>
      </c>
      <c r="H383" s="23">
        <v>0</v>
      </c>
      <c r="I383" s="38">
        <v>0.3</v>
      </c>
      <c r="J383" s="23">
        <v>0</v>
      </c>
      <c r="K383" s="23">
        <v>0</v>
      </c>
      <c r="L383" s="23">
        <v>0</v>
      </c>
      <c r="M383" s="46">
        <f t="shared" si="61"/>
        <v>0.3</v>
      </c>
      <c r="N383" s="23">
        <v>89</v>
      </c>
      <c r="O383" s="23">
        <v>8</v>
      </c>
      <c r="P383" s="30">
        <f t="shared" si="62"/>
        <v>97</v>
      </c>
      <c r="Q383" s="28">
        <f t="shared" si="63"/>
        <v>132.30000000000001</v>
      </c>
    </row>
    <row r="384" spans="1:19" s="2" customFormat="1" ht="20.25" customHeight="1" x14ac:dyDescent="0.25">
      <c r="A384" s="9">
        <v>10</v>
      </c>
      <c r="B384" s="17" t="s">
        <v>192</v>
      </c>
      <c r="C384" s="23">
        <v>40</v>
      </c>
      <c r="D384" s="23">
        <v>0</v>
      </c>
      <c r="E384" s="23">
        <v>0</v>
      </c>
      <c r="F384" s="23">
        <v>0</v>
      </c>
      <c r="G384" s="30">
        <f t="shared" si="60"/>
        <v>40</v>
      </c>
      <c r="H384" s="23">
        <v>0</v>
      </c>
      <c r="I384" s="38">
        <v>0.2</v>
      </c>
      <c r="J384" s="23">
        <v>0</v>
      </c>
      <c r="K384" s="23">
        <v>0</v>
      </c>
      <c r="L384" s="23">
        <v>0</v>
      </c>
      <c r="M384" s="46">
        <f t="shared" si="61"/>
        <v>0.2</v>
      </c>
      <c r="N384" s="23">
        <v>61</v>
      </c>
      <c r="O384" s="23">
        <v>7</v>
      </c>
      <c r="P384" s="30">
        <f t="shared" si="62"/>
        <v>68</v>
      </c>
      <c r="Q384" s="28">
        <f t="shared" si="63"/>
        <v>108.2</v>
      </c>
    </row>
    <row r="385" spans="1:17" s="2" customFormat="1" ht="20.25" customHeight="1" x14ac:dyDescent="0.25">
      <c r="A385" s="9">
        <v>11</v>
      </c>
      <c r="B385" s="17" t="s">
        <v>193</v>
      </c>
      <c r="C385" s="23">
        <v>31</v>
      </c>
      <c r="D385" s="23">
        <v>0</v>
      </c>
      <c r="E385" s="23">
        <v>0</v>
      </c>
      <c r="F385" s="23">
        <v>0</v>
      </c>
      <c r="G385" s="30">
        <f t="shared" si="60"/>
        <v>31</v>
      </c>
      <c r="H385" s="23">
        <v>0</v>
      </c>
      <c r="I385" s="38">
        <v>0.2</v>
      </c>
      <c r="J385" s="23">
        <v>0</v>
      </c>
      <c r="K385" s="23">
        <v>0</v>
      </c>
      <c r="L385" s="23">
        <v>0</v>
      </c>
      <c r="M385" s="46">
        <f t="shared" si="61"/>
        <v>0.2</v>
      </c>
      <c r="N385" s="23">
        <v>102</v>
      </c>
      <c r="O385" s="23">
        <v>10</v>
      </c>
      <c r="P385" s="30">
        <f t="shared" si="62"/>
        <v>112</v>
      </c>
      <c r="Q385" s="28">
        <f t="shared" si="63"/>
        <v>143.19999999999999</v>
      </c>
    </row>
    <row r="386" spans="1:17" s="2" customFormat="1" ht="20.25" customHeight="1" thickBot="1" x14ac:dyDescent="0.3">
      <c r="A386" s="9">
        <v>12</v>
      </c>
      <c r="B386" s="17" t="s">
        <v>194</v>
      </c>
      <c r="C386" s="23">
        <v>19</v>
      </c>
      <c r="D386" s="23">
        <v>0</v>
      </c>
      <c r="E386" s="23">
        <v>0</v>
      </c>
      <c r="F386" s="23">
        <v>0</v>
      </c>
      <c r="G386" s="30">
        <f t="shared" si="60"/>
        <v>19</v>
      </c>
      <c r="H386" s="23">
        <v>0</v>
      </c>
      <c r="I386" s="38">
        <v>0.2</v>
      </c>
      <c r="J386" s="23">
        <v>0</v>
      </c>
      <c r="K386" s="23">
        <v>0</v>
      </c>
      <c r="L386" s="23">
        <v>0</v>
      </c>
      <c r="M386" s="46">
        <f t="shared" si="61"/>
        <v>0.2</v>
      </c>
      <c r="N386" s="23">
        <v>189</v>
      </c>
      <c r="O386" s="23">
        <v>27</v>
      </c>
      <c r="P386" s="30">
        <f t="shared" si="62"/>
        <v>216</v>
      </c>
      <c r="Q386" s="28">
        <f t="shared" si="63"/>
        <v>235.2</v>
      </c>
    </row>
    <row r="387" spans="1:17" s="4" customFormat="1" ht="20.25" customHeight="1" thickTop="1" thickBot="1" x14ac:dyDescent="0.3">
      <c r="A387" s="14"/>
      <c r="B387" s="18" t="s">
        <v>7</v>
      </c>
      <c r="C387" s="24">
        <f t="shared" ref="C387:Q387" si="64">SUM(C375:C386)</f>
        <v>439</v>
      </c>
      <c r="D387" s="32">
        <f t="shared" si="64"/>
        <v>0</v>
      </c>
      <c r="E387" s="32">
        <f t="shared" si="64"/>
        <v>0</v>
      </c>
      <c r="F387" s="32">
        <f t="shared" si="64"/>
        <v>0</v>
      </c>
      <c r="G387" s="33">
        <f t="shared" si="64"/>
        <v>439</v>
      </c>
      <c r="H387" s="24">
        <f t="shared" si="64"/>
        <v>0</v>
      </c>
      <c r="I387" s="32">
        <f t="shared" si="64"/>
        <v>3.0000000000000004</v>
      </c>
      <c r="J387" s="32">
        <f t="shared" si="64"/>
        <v>0</v>
      </c>
      <c r="K387" s="32">
        <f t="shared" si="64"/>
        <v>0</v>
      </c>
      <c r="L387" s="32">
        <f t="shared" si="64"/>
        <v>0</v>
      </c>
      <c r="M387" s="34">
        <f t="shared" si="64"/>
        <v>3.0000000000000004</v>
      </c>
      <c r="N387" s="35">
        <f t="shared" si="64"/>
        <v>1337</v>
      </c>
      <c r="O387" s="32">
        <f t="shared" si="64"/>
        <v>144</v>
      </c>
      <c r="P387" s="33">
        <f t="shared" si="64"/>
        <v>1481</v>
      </c>
      <c r="Q387" s="29">
        <f t="shared" si="64"/>
        <v>1923</v>
      </c>
    </row>
    <row r="388" spans="1:17" s="2" customFormat="1" ht="15" customHeight="1" thickTop="1" x14ac:dyDescent="0.25"/>
    <row r="389" spans="1:17" s="2" customFormat="1" ht="15" customHeight="1" x14ac:dyDescent="0.25">
      <c r="N389" s="5"/>
      <c r="Q389" s="36"/>
    </row>
  </sheetData>
  <mergeCells count="183">
    <mergeCell ref="R371:R373"/>
    <mergeCell ref="C372:G372"/>
    <mergeCell ref="H372:M372"/>
    <mergeCell ref="N372:N373"/>
    <mergeCell ref="O372:O373"/>
    <mergeCell ref="P372:P373"/>
    <mergeCell ref="A367:Q367"/>
    <mergeCell ref="A368:Q368"/>
    <mergeCell ref="A369:Q369"/>
    <mergeCell ref="A371:A373"/>
    <mergeCell ref="B371:B373"/>
    <mergeCell ref="C371:M371"/>
    <mergeCell ref="N371:P371"/>
    <mergeCell ref="Q371:Q373"/>
    <mergeCell ref="R341:R343"/>
    <mergeCell ref="C342:G342"/>
    <mergeCell ref="H342:M342"/>
    <mergeCell ref="N342:N343"/>
    <mergeCell ref="O342:O343"/>
    <mergeCell ref="P342:P343"/>
    <mergeCell ref="A337:Q337"/>
    <mergeCell ref="A338:Q338"/>
    <mergeCell ref="A339:Q339"/>
    <mergeCell ref="A341:A343"/>
    <mergeCell ref="B341:B343"/>
    <mergeCell ref="C341:M341"/>
    <mergeCell ref="N341:P341"/>
    <mergeCell ref="Q341:Q343"/>
    <mergeCell ref="R311:R313"/>
    <mergeCell ref="C312:G312"/>
    <mergeCell ref="H312:M312"/>
    <mergeCell ref="N312:N313"/>
    <mergeCell ref="O312:O313"/>
    <mergeCell ref="P312:P313"/>
    <mergeCell ref="A307:Q307"/>
    <mergeCell ref="A308:Q308"/>
    <mergeCell ref="A309:Q309"/>
    <mergeCell ref="A311:A313"/>
    <mergeCell ref="B311:B313"/>
    <mergeCell ref="C311:M311"/>
    <mergeCell ref="N311:P311"/>
    <mergeCell ref="Q311:Q313"/>
    <mergeCell ref="R281:R283"/>
    <mergeCell ref="C282:G282"/>
    <mergeCell ref="H282:M282"/>
    <mergeCell ref="N282:N283"/>
    <mergeCell ref="O282:O283"/>
    <mergeCell ref="P282:P283"/>
    <mergeCell ref="A277:Q277"/>
    <mergeCell ref="A278:Q278"/>
    <mergeCell ref="A279:Q279"/>
    <mergeCell ref="A281:A283"/>
    <mergeCell ref="B281:B283"/>
    <mergeCell ref="C281:M281"/>
    <mergeCell ref="N281:P281"/>
    <mergeCell ref="Q281:Q283"/>
    <mergeCell ref="R252:R254"/>
    <mergeCell ref="C253:G253"/>
    <mergeCell ref="H253:M253"/>
    <mergeCell ref="N253:N254"/>
    <mergeCell ref="O253:O254"/>
    <mergeCell ref="P253:P254"/>
    <mergeCell ref="A248:Q248"/>
    <mergeCell ref="A249:Q249"/>
    <mergeCell ref="A250:Q250"/>
    <mergeCell ref="A252:A254"/>
    <mergeCell ref="B252:B254"/>
    <mergeCell ref="C252:M252"/>
    <mergeCell ref="N252:P252"/>
    <mergeCell ref="Q252:Q254"/>
    <mergeCell ref="R219:R221"/>
    <mergeCell ref="C220:G220"/>
    <mergeCell ref="H220:M220"/>
    <mergeCell ref="N220:N221"/>
    <mergeCell ref="O220:O221"/>
    <mergeCell ref="P220:P221"/>
    <mergeCell ref="A215:Q215"/>
    <mergeCell ref="A216:Q216"/>
    <mergeCell ref="A217:Q217"/>
    <mergeCell ref="A219:A221"/>
    <mergeCell ref="B219:B221"/>
    <mergeCell ref="C219:M219"/>
    <mergeCell ref="N219:P219"/>
    <mergeCell ref="Q219:Q221"/>
    <mergeCell ref="R185:R187"/>
    <mergeCell ref="C186:G186"/>
    <mergeCell ref="H186:M186"/>
    <mergeCell ref="N186:N187"/>
    <mergeCell ref="O186:O187"/>
    <mergeCell ref="P186:P187"/>
    <mergeCell ref="A181:Q181"/>
    <mergeCell ref="A182:Q182"/>
    <mergeCell ref="A183:Q183"/>
    <mergeCell ref="A185:A187"/>
    <mergeCell ref="B185:B187"/>
    <mergeCell ref="C185:M185"/>
    <mergeCell ref="N185:P185"/>
    <mergeCell ref="Q185:Q187"/>
    <mergeCell ref="R156:R158"/>
    <mergeCell ref="C157:G157"/>
    <mergeCell ref="H157:M157"/>
    <mergeCell ref="N157:N158"/>
    <mergeCell ref="O157:O158"/>
    <mergeCell ref="P157:P158"/>
    <mergeCell ref="A152:Q152"/>
    <mergeCell ref="A153:Q153"/>
    <mergeCell ref="A154:Q154"/>
    <mergeCell ref="A156:A158"/>
    <mergeCell ref="B156:B158"/>
    <mergeCell ref="C156:M156"/>
    <mergeCell ref="N156:P156"/>
    <mergeCell ref="Q156:Q158"/>
    <mergeCell ref="R126:R128"/>
    <mergeCell ref="C127:G127"/>
    <mergeCell ref="H127:M127"/>
    <mergeCell ref="N127:N128"/>
    <mergeCell ref="O127:O128"/>
    <mergeCell ref="P127:P128"/>
    <mergeCell ref="A122:Q122"/>
    <mergeCell ref="A123:Q123"/>
    <mergeCell ref="A124:Q124"/>
    <mergeCell ref="A126:A128"/>
    <mergeCell ref="B126:B128"/>
    <mergeCell ref="C126:M126"/>
    <mergeCell ref="N126:P126"/>
    <mergeCell ref="Q126:Q128"/>
    <mergeCell ref="R96:R98"/>
    <mergeCell ref="C97:G97"/>
    <mergeCell ref="H97:M97"/>
    <mergeCell ref="N97:N98"/>
    <mergeCell ref="O97:O98"/>
    <mergeCell ref="P97:P98"/>
    <mergeCell ref="A92:Q92"/>
    <mergeCell ref="A93:Q93"/>
    <mergeCell ref="A94:Q94"/>
    <mergeCell ref="A96:A98"/>
    <mergeCell ref="B96:B98"/>
    <mergeCell ref="C96:M96"/>
    <mergeCell ref="N96:P96"/>
    <mergeCell ref="Q96:Q98"/>
    <mergeCell ref="R66:R68"/>
    <mergeCell ref="C67:G67"/>
    <mergeCell ref="H67:M67"/>
    <mergeCell ref="N67:N68"/>
    <mergeCell ref="O67:O68"/>
    <mergeCell ref="P67:P68"/>
    <mergeCell ref="A62:Q62"/>
    <mergeCell ref="A63:Q63"/>
    <mergeCell ref="A64:Q64"/>
    <mergeCell ref="A66:A68"/>
    <mergeCell ref="B66:B68"/>
    <mergeCell ref="C66:M66"/>
    <mergeCell ref="N66:P66"/>
    <mergeCell ref="Q66:Q68"/>
    <mergeCell ref="R36:R38"/>
    <mergeCell ref="C37:G37"/>
    <mergeCell ref="H37:M37"/>
    <mergeCell ref="N37:N38"/>
    <mergeCell ref="O37:O38"/>
    <mergeCell ref="P37:P38"/>
    <mergeCell ref="P24:Q24"/>
    <mergeCell ref="A32:Q32"/>
    <mergeCell ref="A33:Q33"/>
    <mergeCell ref="A34:Q34"/>
    <mergeCell ref="A36:A38"/>
    <mergeCell ref="B36:B38"/>
    <mergeCell ref="C36:M36"/>
    <mergeCell ref="N36:P36"/>
    <mergeCell ref="Q36:Q38"/>
    <mergeCell ref="R5:R7"/>
    <mergeCell ref="C6:G6"/>
    <mergeCell ref="H6:M6"/>
    <mergeCell ref="N6:N7"/>
    <mergeCell ref="O6:O7"/>
    <mergeCell ref="P6:P7"/>
    <mergeCell ref="A1:Q1"/>
    <mergeCell ref="A2:Q2"/>
    <mergeCell ref="A3:Q3"/>
    <mergeCell ref="A5:A7"/>
    <mergeCell ref="B5:B7"/>
    <mergeCell ref="C5:M5"/>
    <mergeCell ref="N5:P5"/>
    <mergeCell ref="Q5:Q7"/>
  </mergeCells>
  <pageMargins left="0.8" right="0.23622047244094491" top="0.35433070866141736" bottom="0.19685039370078741" header="0.31496062992125984" footer="0.31496062992125984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2023</vt:lpstr>
      <vt:lpstr>2017</vt:lpstr>
      <vt:lpstr>'2017'!Print_Area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</dc:creator>
  <cp:lastModifiedBy>User</cp:lastModifiedBy>
  <cp:lastPrinted>2024-01-23T03:52:12Z</cp:lastPrinted>
  <dcterms:created xsi:type="dcterms:W3CDTF">2013-12-20T03:11:48Z</dcterms:created>
  <dcterms:modified xsi:type="dcterms:W3CDTF">2024-01-23T03:57:23Z</dcterms:modified>
</cp:coreProperties>
</file>