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. SIMANIS CIKA\SIMANIS CIKA 2025\CAPAIAN AM 2025\"/>
    </mc:Choice>
  </mc:AlternateContent>
  <bookViews>
    <workbookView xWindow="0" yWindow="0" windowWidth="28800" windowHeight="12315"/>
  </bookViews>
  <sheets>
    <sheet name="CAP AM 2025 DISDUKCAPIL" sheetId="1" r:id="rId1"/>
  </sheets>
  <externalReferences>
    <externalReference r:id="rId2"/>
  </externalReferences>
  <definedNames>
    <definedName name="_xlnm.Print_Area" localSheetId="0">'CAP AM 2025 DISDUKCAPIL'!$A$1:$AF$57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B33" i="1" l="1"/>
  <c r="Z15" i="1"/>
  <c r="N15" i="1"/>
  <c r="F15" i="1"/>
  <c r="J15" i="1"/>
  <c r="R15" i="1"/>
  <c r="V15" i="1"/>
  <c r="G37" i="1"/>
  <c r="C37" i="1"/>
  <c r="B37" i="1"/>
  <c r="A37" i="1"/>
  <c r="G36" i="1"/>
  <c r="C36" i="1"/>
  <c r="B36" i="1"/>
  <c r="A36" i="1"/>
  <c r="B35" i="1"/>
  <c r="A35" i="1"/>
  <c r="G34" i="1"/>
  <c r="E34" i="1"/>
  <c r="C34" i="1"/>
  <c r="B34" i="1"/>
  <c r="A34" i="1"/>
  <c r="G33" i="1"/>
  <c r="E33" i="1"/>
  <c r="F33" i="1" s="1"/>
  <c r="C33" i="1"/>
  <c r="D33" i="1" s="1"/>
  <c r="A33" i="1"/>
  <c r="G32" i="1"/>
  <c r="E32" i="1"/>
  <c r="C32" i="1"/>
  <c r="A32" i="1"/>
  <c r="G31" i="1"/>
  <c r="E31" i="1"/>
  <c r="C31" i="1"/>
  <c r="A31" i="1"/>
  <c r="E30" i="1"/>
  <c r="C30" i="1"/>
  <c r="A30" i="1"/>
  <c r="G29" i="1"/>
  <c r="E29" i="1"/>
  <c r="C29" i="1"/>
  <c r="A29" i="1"/>
  <c r="E28" i="1"/>
  <c r="C28" i="1"/>
  <c r="A28" i="1"/>
  <c r="E27" i="1"/>
  <c r="C27" i="1"/>
  <c r="A27" i="1"/>
  <c r="E26" i="1"/>
  <c r="C26" i="1"/>
  <c r="A26" i="1"/>
  <c r="AA19" i="1"/>
  <c r="AB19" i="1" s="1"/>
  <c r="Z19" i="1"/>
  <c r="T19" i="1"/>
  <c r="R19" i="1"/>
  <c r="P19" i="1"/>
  <c r="N19" i="1"/>
  <c r="K19" i="1"/>
  <c r="L19" i="1" s="1"/>
  <c r="J19" i="1"/>
  <c r="H19" i="1"/>
  <c r="E37" i="1"/>
  <c r="F37" i="1" s="1"/>
  <c r="D19" i="1"/>
  <c r="AA18" i="1"/>
  <c r="AB18" i="1" s="1"/>
  <c r="Z18" i="1"/>
  <c r="U18" i="1"/>
  <c r="V18" i="1" s="1"/>
  <c r="T18" i="1"/>
  <c r="R18" i="1"/>
  <c r="P18" i="1"/>
  <c r="N18" i="1"/>
  <c r="K18" i="1"/>
  <c r="L18" i="1" s="1"/>
  <c r="J18" i="1"/>
  <c r="H18" i="1"/>
  <c r="E36" i="1"/>
  <c r="D18" i="1"/>
  <c r="AB17" i="1"/>
  <c r="T17" i="1"/>
  <c r="P17" i="1"/>
  <c r="N17" i="1"/>
  <c r="K17" i="1"/>
  <c r="L17" i="1" s="1"/>
  <c r="J17" i="1"/>
  <c r="G35" i="1"/>
  <c r="E35" i="1"/>
  <c r="D17" i="1"/>
  <c r="Z17" i="1"/>
  <c r="AB16" i="1"/>
  <c r="Z16" i="1"/>
  <c r="W16" i="1"/>
  <c r="AJ16" i="1" s="1"/>
  <c r="U16" i="1"/>
  <c r="AC16" i="1" s="1"/>
  <c r="AD16" i="1" s="1"/>
  <c r="T16" i="1"/>
  <c r="R16" i="1"/>
  <c r="P16" i="1"/>
  <c r="N16" i="1"/>
  <c r="L16" i="1"/>
  <c r="J16" i="1"/>
  <c r="H16" i="1"/>
  <c r="F16" i="1"/>
  <c r="D16" i="1"/>
  <c r="W15" i="1"/>
  <c r="T15" i="1"/>
  <c r="O15" i="1"/>
  <c r="P15" i="1" s="1"/>
  <c r="M15" i="1"/>
  <c r="U15" i="1" s="1"/>
  <c r="AC15" i="1" s="1"/>
  <c r="AD15" i="1" s="1"/>
  <c r="L15" i="1"/>
  <c r="H15" i="1"/>
  <c r="AK14" i="1"/>
  <c r="AB14" i="1"/>
  <c r="W14" i="1"/>
  <c r="U14" i="1"/>
  <c r="T14" i="1"/>
  <c r="P14" i="1"/>
  <c r="L14" i="1"/>
  <c r="H14" i="1"/>
  <c r="H32" i="1" s="1"/>
  <c r="AK13" i="1"/>
  <c r="AJ13" i="1"/>
  <c r="AI13" i="1" s="1"/>
  <c r="AE13" i="1"/>
  <c r="AB13" i="1"/>
  <c r="X13" i="1"/>
  <c r="AF13" i="1" s="1"/>
  <c r="W13" i="1"/>
  <c r="U13" i="1"/>
  <c r="T13" i="1"/>
  <c r="P13" i="1"/>
  <c r="L13" i="1"/>
  <c r="H13" i="1"/>
  <c r="H31" i="1" s="1"/>
  <c r="AK12" i="1"/>
  <c r="AB12" i="1"/>
  <c r="U12" i="1"/>
  <c r="T12" i="1"/>
  <c r="P12" i="1"/>
  <c r="L12" i="1"/>
  <c r="G12" i="1"/>
  <c r="AK11" i="1"/>
  <c r="AB11" i="1"/>
  <c r="W11" i="1"/>
  <c r="U11" i="1"/>
  <c r="T11" i="1"/>
  <c r="P11" i="1"/>
  <c r="L11" i="1"/>
  <c r="G11" i="1"/>
  <c r="H11" i="1" s="1"/>
  <c r="H29" i="1" s="1"/>
  <c r="AK10" i="1"/>
  <c r="AB10" i="1"/>
  <c r="U10" i="1"/>
  <c r="T10" i="1"/>
  <c r="P10" i="1"/>
  <c r="L10" i="1"/>
  <c r="G10" i="1"/>
  <c r="G28" i="1" s="1"/>
  <c r="AK9" i="1"/>
  <c r="AB9" i="1"/>
  <c r="U9" i="1"/>
  <c r="P9" i="1"/>
  <c r="L9" i="1"/>
  <c r="G9" i="1"/>
  <c r="G27" i="1" s="1"/>
  <c r="AK8" i="1"/>
  <c r="AB8" i="1"/>
  <c r="U8" i="1"/>
  <c r="P8" i="1"/>
  <c r="L8" i="1"/>
  <c r="G8" i="1"/>
  <c r="H8" i="1" s="1"/>
  <c r="H26" i="1" s="1"/>
  <c r="W9" i="1" l="1"/>
  <c r="F36" i="1"/>
  <c r="W19" i="1"/>
  <c r="X19" i="1" s="1"/>
  <c r="AF19" i="1" s="1"/>
  <c r="AB15" i="1"/>
  <c r="W18" i="1"/>
  <c r="H33" i="1"/>
  <c r="AA15" i="1"/>
  <c r="X16" i="1"/>
  <c r="AF16" i="1" s="1"/>
  <c r="AE16" i="1"/>
  <c r="F34" i="1"/>
  <c r="D34" i="1"/>
  <c r="H36" i="1"/>
  <c r="H37" i="1"/>
  <c r="F35" i="1"/>
  <c r="H34" i="1"/>
  <c r="AE9" i="1"/>
  <c r="AJ9" i="1"/>
  <c r="AI9" i="1" s="1"/>
  <c r="X9" i="1"/>
  <c r="AF9" i="1" s="1"/>
  <c r="W10" i="1"/>
  <c r="H10" i="1"/>
  <c r="H28" i="1" s="1"/>
  <c r="AJ15" i="1"/>
  <c r="X15" i="1"/>
  <c r="AE19" i="1"/>
  <c r="D36" i="1"/>
  <c r="AE11" i="1"/>
  <c r="X11" i="1"/>
  <c r="AF11" i="1" s="1"/>
  <c r="AJ11" i="1"/>
  <c r="AI11" i="1" s="1"/>
  <c r="G30" i="1"/>
  <c r="H12" i="1"/>
  <c r="H30" i="1" s="1"/>
  <c r="W12" i="1"/>
  <c r="AE15" i="1"/>
  <c r="F17" i="1"/>
  <c r="D37" i="1"/>
  <c r="AE18" i="1"/>
  <c r="AJ18" i="1"/>
  <c r="X18" i="1"/>
  <c r="AF18" i="1" s="1"/>
  <c r="G26" i="1"/>
  <c r="W8" i="1"/>
  <c r="T8" i="1"/>
  <c r="AE14" i="1"/>
  <c r="AJ14" i="1"/>
  <c r="AI14" i="1" s="1"/>
  <c r="X14" i="1"/>
  <c r="AF14" i="1" s="1"/>
  <c r="R17" i="1"/>
  <c r="V16" i="1"/>
  <c r="H17" i="1"/>
  <c r="W17" i="1"/>
  <c r="AC18" i="1"/>
  <c r="AD18" i="1" s="1"/>
  <c r="U19" i="1"/>
  <c r="C35" i="1"/>
  <c r="D35" i="1" s="1"/>
  <c r="F18" i="1"/>
  <c r="F19" i="1"/>
  <c r="H9" i="1"/>
  <c r="U17" i="1"/>
  <c r="AJ19" i="1" l="1"/>
  <c r="AF15" i="1"/>
  <c r="AC17" i="1"/>
  <c r="AD17" i="1" s="1"/>
  <c r="V17" i="1"/>
  <c r="X8" i="1"/>
  <c r="AF8" i="1" s="1"/>
  <c r="AJ8" i="1"/>
  <c r="AI8" i="1" s="1"/>
  <c r="AE8" i="1"/>
  <c r="X12" i="1"/>
  <c r="AF12" i="1" s="1"/>
  <c r="AE12" i="1"/>
  <c r="AJ12" i="1"/>
  <c r="AI12" i="1" s="1"/>
  <c r="X10" i="1"/>
  <c r="AF10" i="1" s="1"/>
  <c r="AE10" i="1"/>
  <c r="AJ10" i="1"/>
  <c r="AI10" i="1" s="1"/>
  <c r="T9" i="1"/>
  <c r="H27" i="1"/>
  <c r="V19" i="1"/>
  <c r="AC19" i="1"/>
  <c r="AD19" i="1" s="1"/>
  <c r="AE17" i="1"/>
  <c r="X17" i="1"/>
  <c r="AF17" i="1" s="1"/>
  <c r="AJ17" i="1"/>
  <c r="H35" i="1"/>
</calcChain>
</file>

<file path=xl/comments1.xml><?xml version="1.0" encoding="utf-8"?>
<comments xmlns="http://schemas.openxmlformats.org/spreadsheetml/2006/main">
  <authors>
    <author>USER</author>
    <author>Windows User</author>
  </authors>
  <commentList>
    <comment ref="C1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bps belum rilis data penduduk 2021, ini data capil 2021 Semester 1</t>
        </r>
      </text>
    </comment>
    <comment ref="E15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SR PDAM akhir Desember 2021</t>
        </r>
      </text>
    </comment>
    <comment ref="G15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Jiwa PDAM akhir Desember 2021</t>
        </r>
      </text>
    </comment>
    <comment ref="H15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PDAM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BPS Sukoharjo dalam Angka 2022</t>
        </r>
      </text>
    </comment>
    <comment ref="E16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SR PDAM akhir September 2022</t>
        </r>
      </text>
    </comment>
    <comment ref="G16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Jiwa PDAM akhir November 2022</t>
        </r>
      </text>
    </comment>
    <comment ref="H16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PDAM</t>
        </r>
      </text>
    </comment>
    <comment ref="B1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2 Tahun 2023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2 Tahun 2023</t>
        </r>
      </text>
    </comment>
    <comment ref="E17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SR PDAM akhir Desember 2023 tanpa Bongkar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1 Tahun 2024
</t>
        </r>
      </text>
    </comment>
    <comment ref="C1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1 Tahun 2024
</t>
        </r>
      </text>
    </comment>
    <comment ref="E18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SR PDAM akhir Desember 2024 tanpa Bongkar</t>
        </r>
      </text>
    </comment>
    <comment ref="B1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1 Tahun 2024
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1 Tahun 2024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Data SR PDAM akhir Desember 2025 tanpa Bongkar</t>
        </r>
      </text>
    </comment>
    <comment ref="G31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Hasil audit BPKP jumlah jiwa turun dari 203126 menjadi 132401
Jumlah penduduk sukoharjo yang digunakan utk menghitung 891912</t>
        </r>
      </text>
    </comment>
    <comment ref="H31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Hasil audit BPKP</t>
        </r>
      </text>
    </comment>
    <comment ref="G32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Hasil audit BPKP jumlah jiwa turun dari 203126 menjadi 132401
Jumlah penduduk sukoharjo yang digunakan utk menghitung 891912</t>
        </r>
      </text>
    </comment>
    <comment ref="H32" authorId="1" shape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Hasil audit BPKP</t>
        </r>
      </text>
    </comment>
    <comment ref="C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BPS Sukoharjo dalam Angka 2022</t>
        </r>
      </text>
    </comment>
    <comment ref="B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2 Tahun 2023</t>
        </r>
      </text>
    </comment>
    <comment ref="C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Dukcapil SMT 2 Tahun 2023</t>
        </r>
      </text>
    </comment>
  </commentList>
</comments>
</file>

<file path=xl/sharedStrings.xml><?xml version="1.0" encoding="utf-8"?>
<sst xmlns="http://schemas.openxmlformats.org/spreadsheetml/2006/main" count="89" uniqueCount="48">
  <si>
    <t>CAPAIAN AKSES AIR MINUM KABUPATEN SUKOHARJO</t>
  </si>
  <si>
    <t>CAPAIAN AKSES AIR MINUM LAYAK</t>
  </si>
  <si>
    <t>TAHUN</t>
  </si>
  <si>
    <t>TOTAL KK</t>
  </si>
  <si>
    <t>TOTAL PENDUDUK</t>
  </si>
  <si>
    <t>k = RASIO JIWA / KK</t>
  </si>
  <si>
    <t>REALISASI</t>
  </si>
  <si>
    <t>TARGET</t>
  </si>
  <si>
    <t>CAPAIAN</t>
  </si>
  <si>
    <t>PERPIPAAN</t>
  </si>
  <si>
    <t>NON PERPIPAAN</t>
  </si>
  <si>
    <t>TOTAL</t>
  </si>
  <si>
    <t>RPJMD</t>
  </si>
  <si>
    <t>PDAM</t>
  </si>
  <si>
    <t>PAMSIMAS</t>
  </si>
  <si>
    <t>DAK</t>
  </si>
  <si>
    <t>APBD</t>
  </si>
  <si>
    <t>SGL TERLINDUNGI + SUMUR BOR</t>
  </si>
  <si>
    <t>KK</t>
  </si>
  <si>
    <t>JIWA</t>
  </si>
  <si>
    <t>SR</t>
  </si>
  <si>
    <t>% SR</t>
  </si>
  <si>
    <t xml:space="preserve">% JIWA </t>
  </si>
  <si>
    <t>% JIWA</t>
  </si>
  <si>
    <t>%</t>
  </si>
  <si>
    <t>Jiwa</t>
  </si>
  <si>
    <r>
      <t xml:space="preserve">2020 </t>
    </r>
    <r>
      <rPr>
        <b/>
        <sz val="11"/>
        <color theme="1"/>
        <rFont val="Tahoma"/>
        <family val="2"/>
      </rPr>
      <t>sebelum audit</t>
    </r>
  </si>
  <si>
    <r>
      <t xml:space="preserve">2020    </t>
    </r>
    <r>
      <rPr>
        <b/>
        <sz val="11"/>
        <color theme="1"/>
        <rFont val="Tahoma"/>
        <family val="2"/>
      </rPr>
      <t>hasil audit</t>
    </r>
  </si>
  <si>
    <t>data jumlah penduduk total : Data dukcapil semester 1 Tahun 2021</t>
  </si>
  <si>
    <t>data jumlah penduduk total : Data BPS Sukoharjo dalam Angka 2022</t>
  </si>
  <si>
    <t>CAPAIAN AKSES AIR MINUM AMAN</t>
  </si>
  <si>
    <t xml:space="preserve">TOTAL PENDUDUK </t>
  </si>
  <si>
    <t>Sumber : Disdukcapil, BAPPERIDA, Dinkes, PDAM, PAMSIMAS Kabupaten Sukoharjo, 2025</t>
  </si>
  <si>
    <t>Keterangan :</t>
  </si>
  <si>
    <t>- Asumsi 1 KK = 1 Sambungan Rumah (SR)</t>
  </si>
  <si>
    <t>Sukoharjo, 31 Desember 2025</t>
  </si>
  <si>
    <t xml:space="preserve">Kepala Dinas Pekerjaan Umum Dan Penataan Ruang </t>
  </si>
  <si>
    <t>Kabupaten Sukoharjo</t>
  </si>
  <si>
    <t>Bowo Sutopo D. A., S.T., M.T.</t>
  </si>
  <si>
    <t>Pembina Utama Muda</t>
  </si>
  <si>
    <t>NIP 196909121998031007</t>
  </si>
  <si>
    <t>Paraf</t>
  </si>
  <si>
    <t>Ka. Bid. Cipta Karya</t>
  </si>
  <si>
    <t>TPL Ahli Muda</t>
  </si>
  <si>
    <t>TPL Ahli Pertama</t>
  </si>
  <si>
    <t>data jumlah penduduk total : Data Dukcapil Semester 1 Tahun 2023</t>
  </si>
  <si>
    <t>data jumlah penduduk total : Data Dukcapil Semester 1 Tahun 2024</t>
  </si>
  <si>
    <t>data jumlah penduduk total : Data Dukcapil Semester 1 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</si>
</sst>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00000_);_(* \(#,##0.000000\);_(* &quot;-&quot;_);_(@_)"/>
    <numFmt numFmtId="166" formatCode="_(* #,##0.00_);_(* \(#,##0.00\);_(* &quot;-&quot;_);_(@_)"/>
    <numFmt numFmtId="167" formatCode="_-* #,##0_-;\-* #,##0_-;_-* &quot;-&quot;??_-;_-@_-"/>
    <numFmt numFmtId="168" formatCode="_-* #,##0.00_-;\-* #,##0.0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6"/>
      <color theme="1"/>
      <name val="Tahoma"/>
      <family val="2"/>
    </font>
    <font>
      <sz val="11"/>
      <color theme="1"/>
      <name val="Tahoma"/>
      <family val="2"/>
    </font>
    <font>
      <b/>
      <sz val="14"/>
      <color theme="1"/>
      <name val="Tahoma"/>
      <family val="2"/>
    </font>
    <font>
      <sz val="16"/>
      <color theme="1"/>
      <name val="Tahoma"/>
      <family val="2"/>
    </font>
    <font>
      <b/>
      <sz val="10"/>
      <color theme="1"/>
      <name val="Tahoma"/>
      <family val="2"/>
    </font>
    <font>
      <sz val="11"/>
      <name val="Tahoma"/>
      <family val="2"/>
    </font>
    <font>
      <b/>
      <sz val="11"/>
      <color theme="1"/>
      <name val="Tahoma"/>
      <family val="2"/>
    </font>
    <font>
      <sz val="11"/>
      <color theme="0"/>
      <name val="Tahoma"/>
      <family val="2"/>
    </font>
    <font>
      <sz val="11"/>
      <color rgb="FFFF0000"/>
      <name val="Tahoma"/>
      <family val="2"/>
    </font>
    <font>
      <sz val="14"/>
      <color theme="1"/>
      <name val="Tahoma"/>
      <family val="2"/>
    </font>
    <font>
      <b/>
      <sz val="10"/>
      <color rgb="FFFF0000"/>
      <name val="Tahoma"/>
      <family val="2"/>
    </font>
    <font>
      <i/>
      <sz val="10"/>
      <color theme="1"/>
      <name val="Tahoma"/>
      <family val="2"/>
    </font>
    <font>
      <sz val="10"/>
      <color theme="1"/>
      <name val="Tahoma"/>
      <family val="2"/>
    </font>
    <font>
      <sz val="10"/>
      <name val="Tahoma"/>
      <family val="2"/>
    </font>
    <font>
      <i/>
      <sz val="11"/>
      <color theme="1"/>
      <name val="Tahoma"/>
      <family val="2"/>
    </font>
    <font>
      <sz val="14"/>
      <name val="Tahoma"/>
      <family val="2"/>
    </font>
    <font>
      <sz val="12"/>
      <color theme="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name val="Tahoma"/>
      <family val="2"/>
    </font>
    <font>
      <b/>
      <sz val="10"/>
      <name val="Tahoma"/>
      <family val="2"/>
    </font>
    <font>
      <b/>
      <sz val="10"/>
      <color theme="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5">
    <xf numFmtId="0" fontId="0" fillId="0" borderId="0" xfId="0"/>
    <xf numFmtId="0" fontId="2" fillId="0" borderId="0" xfId="1" applyFont="1" applyAlignment="1"/>
    <xf numFmtId="0" fontId="3" fillId="0" borderId="0" xfId="1" applyFont="1"/>
    <xf numFmtId="0" fontId="2" fillId="0" borderId="0" xfId="1" applyFont="1" applyAlignment="1">
      <alignment horizontal="center"/>
    </xf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3" xfId="1" applyFont="1" applyBorder="1" applyAlignment="1">
      <alignment horizontal="center" vertical="center"/>
    </xf>
    <xf numFmtId="0" fontId="6" fillId="0" borderId="3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2" xfId="1" applyFont="1" applyBorder="1" applyAlignment="1">
      <alignment horizontal="center" vertical="center"/>
    </xf>
    <xf numFmtId="41" fontId="6" fillId="0" borderId="2" xfId="2" applyFont="1" applyBorder="1" applyAlignment="1">
      <alignment horizontal="center" vertical="center"/>
    </xf>
    <xf numFmtId="0" fontId="7" fillId="0" borderId="2" xfId="1" applyFont="1" applyBorder="1" applyAlignment="1">
      <alignment horizontal="center"/>
    </xf>
    <xf numFmtId="41" fontId="7" fillId="0" borderId="2" xfId="2" applyFont="1" applyBorder="1" applyAlignment="1">
      <alignment horizontal="center"/>
    </xf>
    <xf numFmtId="41" fontId="7" fillId="0" borderId="2" xfId="2" applyFont="1" applyFill="1" applyBorder="1" applyAlignment="1">
      <alignment vertical="center"/>
    </xf>
    <xf numFmtId="2" fontId="3" fillId="0" borderId="2" xfId="1" applyNumberFormat="1" applyFont="1" applyFill="1" applyBorder="1" applyAlignment="1">
      <alignment vertical="top"/>
    </xf>
    <xf numFmtId="41" fontId="7" fillId="0" borderId="2" xfId="1" applyNumberFormat="1" applyFont="1" applyFill="1" applyBorder="1"/>
    <xf numFmtId="2" fontId="7" fillId="0" borderId="2" xfId="1" applyNumberFormat="1" applyFont="1" applyFill="1" applyBorder="1"/>
    <xf numFmtId="41" fontId="7" fillId="0" borderId="2" xfId="2" applyFont="1" applyFill="1" applyBorder="1"/>
    <xf numFmtId="2" fontId="7" fillId="0" borderId="2" xfId="3" applyNumberFormat="1" applyFont="1" applyFill="1" applyBorder="1"/>
    <xf numFmtId="164" fontId="7" fillId="0" borderId="3" xfId="4" applyNumberFormat="1" applyFont="1" applyFill="1" applyBorder="1"/>
    <xf numFmtId="2" fontId="7" fillId="0" borderId="2" xfId="4" applyNumberFormat="1" applyFont="1" applyFill="1" applyBorder="1"/>
    <xf numFmtId="164" fontId="7" fillId="0" borderId="2" xfId="4" applyNumberFormat="1" applyFont="1" applyFill="1" applyBorder="1"/>
    <xf numFmtId="43" fontId="7" fillId="0" borderId="2" xfId="4" applyFont="1" applyBorder="1"/>
    <xf numFmtId="41" fontId="7" fillId="9" borderId="2" xfId="2" applyFont="1" applyFill="1" applyBorder="1" applyAlignment="1">
      <alignment vertical="center"/>
    </xf>
    <xf numFmtId="43" fontId="7" fillId="0" borderId="2" xfId="1" applyNumberFormat="1" applyFont="1" applyBorder="1"/>
    <xf numFmtId="41" fontId="7" fillId="0" borderId="2" xfId="2" applyFont="1" applyBorder="1"/>
    <xf numFmtId="0" fontId="7" fillId="0" borderId="0" xfId="1" applyFont="1"/>
    <xf numFmtId="41" fontId="7" fillId="0" borderId="2" xfId="2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 vertical="top" wrapText="1"/>
    </xf>
    <xf numFmtId="41" fontId="7" fillId="0" borderId="2" xfId="2" applyFont="1" applyFill="1" applyBorder="1" applyAlignment="1">
      <alignment horizontal="center" vertical="top"/>
    </xf>
    <xf numFmtId="41" fontId="7" fillId="0" borderId="2" xfId="2" applyFont="1" applyFill="1" applyBorder="1" applyAlignment="1">
      <alignment vertical="top"/>
    </xf>
    <xf numFmtId="2" fontId="7" fillId="0" borderId="2" xfId="1" applyNumberFormat="1" applyFont="1" applyFill="1" applyBorder="1" applyAlignment="1">
      <alignment vertical="top"/>
    </xf>
    <xf numFmtId="41" fontId="7" fillId="0" borderId="2" xfId="1" applyNumberFormat="1" applyFont="1" applyFill="1" applyBorder="1" applyAlignment="1">
      <alignment vertical="top"/>
    </xf>
    <xf numFmtId="2" fontId="7" fillId="0" borderId="2" xfId="3" applyNumberFormat="1" applyFont="1" applyFill="1" applyBorder="1" applyAlignment="1">
      <alignment vertical="top"/>
    </xf>
    <xf numFmtId="164" fontId="7" fillId="0" borderId="2" xfId="4" applyNumberFormat="1" applyFont="1" applyFill="1" applyBorder="1" applyAlignment="1">
      <alignment vertical="top"/>
    </xf>
    <xf numFmtId="2" fontId="7" fillId="0" borderId="2" xfId="4" applyNumberFormat="1" applyFont="1" applyFill="1" applyBorder="1" applyAlignment="1">
      <alignment vertical="top"/>
    </xf>
    <xf numFmtId="43" fontId="7" fillId="0" borderId="2" xfId="4" applyFont="1" applyFill="1" applyBorder="1" applyAlignment="1">
      <alignment vertical="top"/>
    </xf>
    <xf numFmtId="43" fontId="7" fillId="0" borderId="2" xfId="1" applyNumberFormat="1" applyFont="1" applyFill="1" applyBorder="1" applyAlignment="1">
      <alignment vertical="top"/>
    </xf>
    <xf numFmtId="0" fontId="7" fillId="0" borderId="0" xfId="1" applyFont="1" applyFill="1" applyAlignment="1">
      <alignment vertical="top"/>
    </xf>
    <xf numFmtId="0" fontId="7" fillId="0" borderId="2" xfId="1" applyFont="1" applyFill="1" applyBorder="1" applyAlignment="1">
      <alignment horizontal="center" vertical="center" wrapText="1"/>
    </xf>
    <xf numFmtId="43" fontId="7" fillId="0" borderId="2" xfId="4" applyFont="1" applyFill="1" applyBorder="1"/>
    <xf numFmtId="43" fontId="7" fillId="0" borderId="2" xfId="1" applyNumberFormat="1" applyFont="1" applyFill="1" applyBorder="1"/>
    <xf numFmtId="0" fontId="7" fillId="0" borderId="0" xfId="1" applyFont="1" applyFill="1"/>
    <xf numFmtId="165" fontId="7" fillId="0" borderId="2" xfId="2" applyNumberFormat="1" applyFont="1" applyFill="1" applyBorder="1" applyAlignment="1">
      <alignment horizontal="center"/>
    </xf>
    <xf numFmtId="41" fontId="7" fillId="0" borderId="2" xfId="2" applyNumberFormat="1" applyFont="1" applyFill="1" applyBorder="1"/>
    <xf numFmtId="166" fontId="7" fillId="0" borderId="2" xfId="2" applyNumberFormat="1" applyFont="1" applyFill="1" applyBorder="1"/>
    <xf numFmtId="41" fontId="3" fillId="0" borderId="2" xfId="2" applyFont="1" applyFill="1" applyBorder="1" applyAlignment="1">
      <alignment horizontal="center"/>
    </xf>
    <xf numFmtId="0" fontId="7" fillId="10" borderId="2" xfId="1" applyFont="1" applyFill="1" applyBorder="1" applyAlignment="1">
      <alignment horizontal="center" vertical="center" wrapText="1"/>
    </xf>
    <xf numFmtId="41" fontId="7" fillId="10" borderId="2" xfId="2" applyFont="1" applyFill="1" applyBorder="1" applyAlignment="1">
      <alignment horizontal="center"/>
    </xf>
    <xf numFmtId="165" fontId="7" fillId="10" borderId="2" xfId="2" applyNumberFormat="1" applyFont="1" applyFill="1" applyBorder="1" applyAlignment="1">
      <alignment horizontal="center"/>
    </xf>
    <xf numFmtId="41" fontId="7" fillId="10" borderId="2" xfId="2" applyNumberFormat="1" applyFont="1" applyFill="1" applyBorder="1"/>
    <xf numFmtId="2" fontId="7" fillId="10" borderId="2" xfId="1" applyNumberFormat="1" applyFont="1" applyFill="1" applyBorder="1"/>
    <xf numFmtId="41" fontId="7" fillId="10" borderId="2" xfId="1" applyNumberFormat="1" applyFont="1" applyFill="1" applyBorder="1"/>
    <xf numFmtId="41" fontId="7" fillId="10" borderId="2" xfId="2" applyFont="1" applyFill="1" applyBorder="1"/>
    <xf numFmtId="166" fontId="7" fillId="10" borderId="2" xfId="2" applyNumberFormat="1" applyFont="1" applyFill="1" applyBorder="1"/>
    <xf numFmtId="2" fontId="7" fillId="10" borderId="2" xfId="3" applyNumberFormat="1" applyFont="1" applyFill="1" applyBorder="1"/>
    <xf numFmtId="164" fontId="7" fillId="10" borderId="2" xfId="4" applyNumberFormat="1" applyFont="1" applyFill="1" applyBorder="1"/>
    <xf numFmtId="2" fontId="7" fillId="10" borderId="2" xfId="4" applyNumberFormat="1" applyFont="1" applyFill="1" applyBorder="1"/>
    <xf numFmtId="43" fontId="7" fillId="4" borderId="2" xfId="4" applyFont="1" applyFill="1" applyBorder="1"/>
    <xf numFmtId="41" fontId="7" fillId="4" borderId="2" xfId="2" applyFont="1" applyFill="1" applyBorder="1" applyAlignment="1">
      <alignment vertical="center"/>
    </xf>
    <xf numFmtId="43" fontId="7" fillId="4" borderId="2" xfId="1" applyNumberFormat="1" applyFont="1" applyFill="1" applyBorder="1"/>
    <xf numFmtId="41" fontId="7" fillId="4" borderId="2" xfId="2" applyFont="1" applyFill="1" applyBorder="1"/>
    <xf numFmtId="0" fontId="7" fillId="4" borderId="0" xfId="1" applyFont="1" applyFill="1"/>
    <xf numFmtId="0" fontId="9" fillId="0" borderId="0" xfId="1" applyFont="1" applyAlignment="1">
      <alignment vertical="top"/>
    </xf>
    <xf numFmtId="2" fontId="9" fillId="0" borderId="0" xfId="1" applyNumberFormat="1" applyFont="1" applyAlignment="1">
      <alignment horizontal="left" vertical="top"/>
    </xf>
    <xf numFmtId="0" fontId="9" fillId="0" borderId="0" xfId="1" applyFont="1"/>
    <xf numFmtId="41" fontId="7" fillId="0" borderId="0" xfId="2" applyFont="1" applyFill="1" applyBorder="1" applyAlignment="1">
      <alignment horizontal="center"/>
    </xf>
    <xf numFmtId="41" fontId="7" fillId="0" borderId="0" xfId="2" applyFont="1" applyFill="1" applyBorder="1"/>
    <xf numFmtId="2" fontId="7" fillId="0" borderId="0" xfId="1" applyNumberFormat="1" applyFont="1" applyFill="1" applyBorder="1"/>
    <xf numFmtId="41" fontId="7" fillId="0" borderId="0" xfId="1" applyNumberFormat="1" applyFont="1" applyFill="1" applyBorder="1"/>
    <xf numFmtId="2" fontId="7" fillId="0" borderId="0" xfId="3" applyNumberFormat="1" applyFont="1" applyFill="1" applyBorder="1"/>
    <xf numFmtId="164" fontId="7" fillId="0" borderId="0" xfId="4" applyNumberFormat="1" applyFont="1" applyFill="1" applyBorder="1"/>
    <xf numFmtId="0" fontId="11" fillId="0" borderId="0" xfId="1" applyFont="1"/>
    <xf numFmtId="0" fontId="3" fillId="0" borderId="0" xfId="1" applyFont="1" applyBorder="1"/>
    <xf numFmtId="41" fontId="3" fillId="0" borderId="0" xfId="2" applyFont="1" applyBorder="1"/>
    <xf numFmtId="41" fontId="3" fillId="0" borderId="0" xfId="1" applyNumberFormat="1" applyFont="1" applyBorder="1"/>
    <xf numFmtId="0" fontId="10" fillId="0" borderId="0" xfId="1" applyFont="1"/>
    <xf numFmtId="0" fontId="10" fillId="0" borderId="0" xfId="1" applyFont="1" applyBorder="1"/>
    <xf numFmtId="0" fontId="6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center"/>
    </xf>
    <xf numFmtId="0" fontId="6" fillId="0" borderId="0" xfId="1" applyFont="1" applyAlignment="1">
      <alignment vertical="center"/>
    </xf>
    <xf numFmtId="0" fontId="6" fillId="0" borderId="0" xfId="1" applyFont="1" applyBorder="1" applyAlignment="1">
      <alignment vertical="center"/>
    </xf>
    <xf numFmtId="41" fontId="6" fillId="0" borderId="0" xfId="1" applyNumberFormat="1" applyFont="1" applyBorder="1" applyAlignment="1">
      <alignment vertical="center"/>
    </xf>
    <xf numFmtId="41" fontId="3" fillId="0" borderId="0" xfId="2" applyFont="1" applyBorder="1" applyAlignment="1">
      <alignment vertical="center"/>
    </xf>
    <xf numFmtId="0" fontId="12" fillId="0" borderId="0" xfId="1" applyFont="1" applyAlignment="1">
      <alignment vertical="center"/>
    </xf>
    <xf numFmtId="0" fontId="12" fillId="0" borderId="0" xfId="1" applyFont="1" applyBorder="1" applyAlignment="1">
      <alignment vertical="center"/>
    </xf>
    <xf numFmtId="0" fontId="6" fillId="0" borderId="0" xfId="1" applyFont="1" applyBorder="1" applyAlignment="1">
      <alignment horizontal="center"/>
    </xf>
    <xf numFmtId="41" fontId="3" fillId="0" borderId="0" xfId="2" applyFont="1" applyBorder="1" applyAlignment="1">
      <alignment horizontal="center"/>
    </xf>
    <xf numFmtId="0" fontId="12" fillId="0" borderId="0" xfId="1" applyFont="1" applyAlignment="1">
      <alignment horizontal="center"/>
    </xf>
    <xf numFmtId="0" fontId="12" fillId="0" borderId="0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41" fontId="3" fillId="0" borderId="2" xfId="2" applyFont="1" applyBorder="1" applyAlignment="1">
      <alignment horizontal="center"/>
    </xf>
    <xf numFmtId="41" fontId="3" fillId="0" borderId="2" xfId="2" applyFont="1" applyBorder="1" applyAlignment="1">
      <alignment vertical="center"/>
    </xf>
    <xf numFmtId="0" fontId="3" fillId="0" borderId="2" xfId="1" applyFont="1" applyBorder="1"/>
    <xf numFmtId="41" fontId="3" fillId="0" borderId="2" xfId="1" applyNumberFormat="1" applyFont="1" applyBorder="1"/>
    <xf numFmtId="2" fontId="3" fillId="0" borderId="2" xfId="1" applyNumberFormat="1" applyFont="1" applyBorder="1"/>
    <xf numFmtId="0" fontId="3" fillId="0" borderId="2" xfId="1" applyFont="1" applyBorder="1" applyAlignment="1">
      <alignment horizontal="center" vertical="top" wrapText="1"/>
    </xf>
    <xf numFmtId="41" fontId="3" fillId="0" borderId="2" xfId="2" applyFont="1" applyBorder="1" applyAlignment="1">
      <alignment horizontal="center" vertical="top"/>
    </xf>
    <xf numFmtId="41" fontId="3" fillId="0" borderId="2" xfId="2" applyFont="1" applyBorder="1" applyAlignment="1">
      <alignment vertical="top"/>
    </xf>
    <xf numFmtId="0" fontId="3" fillId="0" borderId="2" xfId="1" applyFont="1" applyBorder="1" applyAlignment="1">
      <alignment vertical="top"/>
    </xf>
    <xf numFmtId="41" fontId="3" fillId="0" borderId="2" xfId="1" applyNumberFormat="1" applyFont="1" applyBorder="1" applyAlignment="1">
      <alignment vertical="top"/>
    </xf>
    <xf numFmtId="2" fontId="3" fillId="0" borderId="2" xfId="1" applyNumberFormat="1" applyFont="1" applyBorder="1" applyAlignment="1">
      <alignment vertical="top"/>
    </xf>
    <xf numFmtId="0" fontId="3" fillId="0" borderId="0" xfId="1" applyFont="1" applyAlignment="1">
      <alignment vertical="top"/>
    </xf>
    <xf numFmtId="2" fontId="9" fillId="0" borderId="0" xfId="1" applyNumberFormat="1" applyFont="1" applyAlignment="1">
      <alignment horizontal="right" vertical="top"/>
    </xf>
    <xf numFmtId="41" fontId="6" fillId="0" borderId="0" xfId="2" applyFont="1" applyBorder="1" applyAlignment="1">
      <alignment horizontal="center" vertical="top"/>
    </xf>
    <xf numFmtId="0" fontId="6" fillId="0" borderId="0" xfId="1" applyFont="1" applyBorder="1" applyAlignment="1">
      <alignment horizontal="center" vertical="top"/>
    </xf>
    <xf numFmtId="0" fontId="3" fillId="0" borderId="2" xfId="1" applyFont="1" applyBorder="1" applyAlignment="1">
      <alignment horizontal="center" vertical="top"/>
    </xf>
    <xf numFmtId="0" fontId="9" fillId="0" borderId="0" xfId="1" applyFont="1" applyFill="1"/>
    <xf numFmtId="168" fontId="9" fillId="0" borderId="0" xfId="1" applyNumberFormat="1" applyFont="1" applyAlignment="1">
      <alignment vertical="top"/>
    </xf>
    <xf numFmtId="0" fontId="3" fillId="0" borderId="2" xfId="1" applyFont="1" applyFill="1" applyBorder="1" applyAlignment="1">
      <alignment horizontal="center" vertical="top"/>
    </xf>
    <xf numFmtId="165" fontId="7" fillId="0" borderId="2" xfId="2" applyNumberFormat="1" applyFont="1" applyFill="1" applyBorder="1" applyAlignment="1">
      <alignment horizontal="center" vertical="top"/>
    </xf>
    <xf numFmtId="41" fontId="3" fillId="0" borderId="2" xfId="2" applyFont="1" applyFill="1" applyBorder="1" applyAlignment="1">
      <alignment vertical="center"/>
    </xf>
    <xf numFmtId="41" fontId="3" fillId="0" borderId="2" xfId="1" applyNumberFormat="1" applyFont="1" applyFill="1" applyBorder="1"/>
    <xf numFmtId="0" fontId="3" fillId="0" borderId="0" xfId="1" applyFont="1" applyFill="1"/>
    <xf numFmtId="0" fontId="3" fillId="0" borderId="0" xfId="1" applyFont="1" applyFill="1" applyBorder="1"/>
    <xf numFmtId="0" fontId="10" fillId="0" borderId="0" xfId="1" applyFont="1" applyFill="1"/>
    <xf numFmtId="0" fontId="10" fillId="0" borderId="0" xfId="1" applyFont="1" applyFill="1" applyBorder="1"/>
    <xf numFmtId="0" fontId="3" fillId="11" borderId="2" xfId="1" applyFont="1" applyFill="1" applyBorder="1" applyAlignment="1">
      <alignment horizontal="center" vertical="top"/>
    </xf>
    <xf numFmtId="41" fontId="7" fillId="11" borderId="2" xfId="2" applyFont="1" applyFill="1" applyBorder="1" applyAlignment="1">
      <alignment horizontal="center" vertical="top"/>
    </xf>
    <xf numFmtId="41" fontId="3" fillId="11" borderId="2" xfId="2" applyFont="1" applyFill="1" applyBorder="1" applyAlignment="1">
      <alignment horizontal="center"/>
    </xf>
    <xf numFmtId="165" fontId="7" fillId="11" borderId="2" xfId="2" applyNumberFormat="1" applyFont="1" applyFill="1" applyBorder="1" applyAlignment="1">
      <alignment horizontal="center" vertical="top"/>
    </xf>
    <xf numFmtId="41" fontId="3" fillId="11" borderId="2" xfId="2" applyFont="1" applyFill="1" applyBorder="1" applyAlignment="1">
      <alignment vertical="center"/>
    </xf>
    <xf numFmtId="2" fontId="3" fillId="11" borderId="2" xfId="1" applyNumberFormat="1" applyFont="1" applyFill="1" applyBorder="1" applyAlignment="1">
      <alignment vertical="top"/>
    </xf>
    <xf numFmtId="41" fontId="3" fillId="11" borderId="2" xfId="1" applyNumberFormat="1" applyFont="1" applyFill="1" applyBorder="1"/>
    <xf numFmtId="41" fontId="7" fillId="0" borderId="0" xfId="2" applyFont="1" applyBorder="1" applyAlignment="1">
      <alignment horizontal="center"/>
    </xf>
    <xf numFmtId="0" fontId="3" fillId="0" borderId="0" xfId="1" applyFont="1" applyBorder="1" applyAlignment="1">
      <alignment horizontal="center" vertical="top"/>
    </xf>
    <xf numFmtId="41" fontId="7" fillId="0" borderId="0" xfId="2" applyFont="1" applyFill="1" applyBorder="1" applyAlignment="1">
      <alignment horizontal="center" vertical="top"/>
    </xf>
    <xf numFmtId="0" fontId="7" fillId="0" borderId="0" xfId="1" applyFont="1" applyBorder="1" applyAlignment="1">
      <alignment horizontal="center"/>
    </xf>
    <xf numFmtId="0" fontId="13" fillId="0" borderId="0" xfId="1" applyFont="1"/>
    <xf numFmtId="0" fontId="14" fillId="0" borderId="0" xfId="1" applyFont="1"/>
    <xf numFmtId="0" fontId="15" fillId="0" borderId="0" xfId="1" applyFont="1"/>
    <xf numFmtId="0" fontId="15" fillId="0" borderId="0" xfId="1" applyFont="1" applyBorder="1" applyAlignment="1">
      <alignment horizontal="center"/>
    </xf>
    <xf numFmtId="41" fontId="15" fillId="0" borderId="0" xfId="2" applyFont="1" applyBorder="1" applyAlignment="1">
      <alignment horizontal="center"/>
    </xf>
    <xf numFmtId="0" fontId="14" fillId="0" borderId="0" xfId="1" applyFont="1" applyBorder="1"/>
    <xf numFmtId="0" fontId="15" fillId="0" borderId="0" xfId="1" applyFont="1" applyBorder="1"/>
    <xf numFmtId="0" fontId="16" fillId="0" borderId="0" xfId="1" applyFont="1"/>
    <xf numFmtId="0" fontId="3" fillId="0" borderId="0" xfId="1" applyFont="1" applyBorder="1" applyAlignment="1">
      <alignment horizontal="center"/>
    </xf>
    <xf numFmtId="0" fontId="3" fillId="0" borderId="0" xfId="1" quotePrefix="1" applyFont="1"/>
    <xf numFmtId="0" fontId="16" fillId="0" borderId="0" xfId="1" applyFont="1" applyAlignment="1">
      <alignment vertical="top"/>
    </xf>
    <xf numFmtId="0" fontId="3" fillId="0" borderId="0" xfId="1" applyFont="1" applyAlignment="1">
      <alignment horizontal="left" vertical="top"/>
    </xf>
    <xf numFmtId="0" fontId="17" fillId="0" borderId="0" xfId="1" applyFont="1" applyAlignment="1">
      <alignment horizontal="left" vertical="top"/>
    </xf>
    <xf numFmtId="0" fontId="11" fillId="0" borderId="0" xfId="1" applyFont="1" applyAlignment="1">
      <alignment vertical="top"/>
    </xf>
    <xf numFmtId="0" fontId="18" fillId="0" borderId="2" xfId="0" applyFont="1" applyBorder="1" applyAlignment="1">
      <alignment vertical="center"/>
    </xf>
    <xf numFmtId="0" fontId="18" fillId="0" borderId="2" xfId="0" applyFont="1" applyBorder="1" applyAlignment="1">
      <alignment vertical="center" wrapText="1"/>
    </xf>
    <xf numFmtId="0" fontId="18" fillId="0" borderId="2" xfId="1" applyFont="1" applyBorder="1"/>
    <xf numFmtId="0" fontId="7" fillId="0" borderId="0" xfId="1" applyFont="1" applyAlignment="1">
      <alignment vertical="top"/>
    </xf>
    <xf numFmtId="0" fontId="7" fillId="0" borderId="0" xfId="1" applyFont="1" applyAlignment="1">
      <alignment vertical="top" wrapText="1"/>
    </xf>
    <xf numFmtId="2" fontId="7" fillId="0" borderId="0" xfId="1" applyNumberFormat="1" applyFont="1" applyAlignment="1">
      <alignment vertical="top"/>
    </xf>
    <xf numFmtId="2" fontId="7" fillId="0" borderId="0" xfId="1" applyNumberFormat="1" applyFont="1" applyAlignment="1">
      <alignment horizontal="left" vertical="top" wrapText="1"/>
    </xf>
    <xf numFmtId="2" fontId="7" fillId="0" borderId="0" xfId="1" applyNumberFormat="1" applyFont="1" applyAlignment="1">
      <alignment horizontal="left" vertical="top"/>
    </xf>
    <xf numFmtId="2" fontId="21" fillId="0" borderId="0" xfId="1" applyNumberFormat="1" applyFont="1" applyAlignment="1">
      <alignment vertical="top" wrapText="1"/>
    </xf>
    <xf numFmtId="41" fontId="7" fillId="0" borderId="0" xfId="1" applyNumberFormat="1" applyFont="1" applyAlignment="1">
      <alignment vertical="top"/>
    </xf>
    <xf numFmtId="167" fontId="7" fillId="0" borderId="0" xfId="1" applyNumberFormat="1" applyFont="1" applyAlignment="1">
      <alignment vertical="top"/>
    </xf>
    <xf numFmtId="0" fontId="7" fillId="0" borderId="0" xfId="1" applyFont="1" applyFill="1" applyBorder="1" applyAlignment="1">
      <alignment horizontal="center" vertical="center" wrapText="1"/>
    </xf>
    <xf numFmtId="2" fontId="7" fillId="0" borderId="0" xfId="4" applyNumberFormat="1" applyFont="1" applyFill="1" applyBorder="1"/>
    <xf numFmtId="43" fontId="7" fillId="0" borderId="0" xfId="4" applyFont="1" applyFill="1" applyBorder="1"/>
    <xf numFmtId="41" fontId="7" fillId="0" borderId="0" xfId="2" applyFont="1" applyFill="1" applyBorder="1" applyAlignment="1">
      <alignment vertical="center"/>
    </xf>
    <xf numFmtId="43" fontId="7" fillId="0" borderId="0" xfId="1" applyNumberFormat="1" applyFont="1" applyFill="1" applyBorder="1"/>
    <xf numFmtId="0" fontId="22" fillId="0" borderId="0" xfId="1" applyFont="1" applyAlignment="1">
      <alignment horizontal="center"/>
    </xf>
    <xf numFmtId="0" fontId="22" fillId="0" borderId="0" xfId="1" applyFont="1" applyBorder="1" applyAlignment="1">
      <alignment horizontal="center" vertical="center"/>
    </xf>
    <xf numFmtId="0" fontId="22" fillId="0" borderId="0" xfId="1" applyFont="1" applyAlignment="1">
      <alignment vertical="center"/>
    </xf>
    <xf numFmtId="0" fontId="22" fillId="0" borderId="0" xfId="1" applyFont="1" applyBorder="1" applyAlignment="1">
      <alignment vertical="center"/>
    </xf>
    <xf numFmtId="41" fontId="22" fillId="0" borderId="0" xfId="1" applyNumberFormat="1" applyFont="1" applyBorder="1" applyAlignment="1">
      <alignment vertical="center"/>
    </xf>
    <xf numFmtId="0" fontId="22" fillId="0" borderId="0" xfId="1" applyFont="1" applyBorder="1" applyAlignment="1">
      <alignment horizontal="center"/>
    </xf>
    <xf numFmtId="2" fontId="7" fillId="0" borderId="0" xfId="1" applyNumberFormat="1" applyFont="1" applyBorder="1"/>
    <xf numFmtId="0" fontId="7" fillId="0" borderId="0" xfId="1" applyFont="1" applyBorder="1"/>
    <xf numFmtId="41" fontId="22" fillId="0" borderId="0" xfId="2" applyFont="1" applyBorder="1" applyAlignment="1">
      <alignment horizontal="center" vertical="top"/>
    </xf>
    <xf numFmtId="0" fontId="22" fillId="0" borderId="0" xfId="1" applyFont="1" applyBorder="1" applyAlignment="1">
      <alignment horizontal="center" vertical="top"/>
    </xf>
    <xf numFmtId="0" fontId="7" fillId="0" borderId="0" xfId="1" applyFont="1" applyFill="1" applyBorder="1"/>
    <xf numFmtId="0" fontId="9" fillId="0" borderId="0" xfId="1" applyFont="1" applyBorder="1" applyAlignment="1">
      <alignment vertical="top"/>
    </xf>
    <xf numFmtId="41" fontId="23" fillId="0" borderId="0" xfId="2" applyFont="1" applyBorder="1" applyAlignment="1">
      <alignment horizontal="center" vertical="top"/>
    </xf>
    <xf numFmtId="2" fontId="9" fillId="0" borderId="0" xfId="1" applyNumberFormat="1" applyFont="1" applyFill="1" applyAlignment="1">
      <alignment horizontal="left" vertical="top"/>
    </xf>
    <xf numFmtId="41" fontId="9" fillId="0" borderId="0" xfId="2" applyFont="1" applyFill="1" applyBorder="1" applyAlignment="1">
      <alignment horizontal="center"/>
    </xf>
    <xf numFmtId="0" fontId="9" fillId="0" borderId="0" xfId="1" applyFont="1" applyFill="1" applyBorder="1"/>
    <xf numFmtId="41" fontId="9" fillId="0" borderId="0" xfId="2" applyFont="1" applyBorder="1" applyAlignment="1">
      <alignment horizontal="center"/>
    </xf>
    <xf numFmtId="0" fontId="9" fillId="0" borderId="0" xfId="1" applyFont="1" applyBorder="1"/>
    <xf numFmtId="41" fontId="9" fillId="9" borderId="2" xfId="2" applyFont="1" applyFill="1" applyBorder="1" applyAlignment="1">
      <alignment horizontal="center"/>
    </xf>
    <xf numFmtId="165" fontId="9" fillId="9" borderId="2" xfId="2" applyNumberFormat="1" applyFont="1" applyFill="1" applyBorder="1" applyAlignment="1">
      <alignment horizontal="center"/>
    </xf>
    <xf numFmtId="2" fontId="9" fillId="9" borderId="2" xfId="1" applyNumberFormat="1" applyFont="1" applyFill="1" applyBorder="1"/>
    <xf numFmtId="2" fontId="9" fillId="0" borderId="2" xfId="1" applyNumberFormat="1" applyFont="1" applyFill="1" applyBorder="1"/>
    <xf numFmtId="166" fontId="9" fillId="0" borderId="2" xfId="2" applyNumberFormat="1" applyFont="1" applyFill="1" applyBorder="1"/>
    <xf numFmtId="2" fontId="9" fillId="9" borderId="2" xfId="3" applyNumberFormat="1" applyFont="1" applyFill="1" applyBorder="1"/>
    <xf numFmtId="164" fontId="7" fillId="9" borderId="2" xfId="4" applyNumberFormat="1" applyFont="1" applyFill="1" applyBorder="1"/>
    <xf numFmtId="2" fontId="9" fillId="9" borderId="2" xfId="4" applyNumberFormat="1" applyFont="1" applyFill="1" applyBorder="1"/>
    <xf numFmtId="41" fontId="9" fillId="9" borderId="2" xfId="2" applyFont="1" applyFill="1" applyBorder="1"/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6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5" borderId="1" xfId="1" applyFont="1" applyFill="1" applyBorder="1" applyAlignment="1">
      <alignment horizontal="center"/>
    </xf>
    <xf numFmtId="0" fontId="6" fillId="5" borderId="6" xfId="1" applyFont="1" applyFill="1" applyBorder="1" applyAlignment="1">
      <alignment horizontal="center"/>
    </xf>
    <xf numFmtId="41" fontId="6" fillId="3" borderId="7" xfId="2" applyFont="1" applyFill="1" applyBorder="1" applyAlignment="1">
      <alignment horizontal="center" vertical="center"/>
    </xf>
    <xf numFmtId="41" fontId="6" fillId="6" borderId="7" xfId="2" applyFont="1" applyFill="1" applyBorder="1" applyAlignment="1">
      <alignment horizontal="center" vertical="center"/>
    </xf>
    <xf numFmtId="41" fontId="6" fillId="7" borderId="4" xfId="2" applyFont="1" applyFill="1" applyBorder="1" applyAlignment="1">
      <alignment horizontal="center" vertical="center"/>
    </xf>
    <xf numFmtId="41" fontId="6" fillId="7" borderId="5" xfId="2" applyFont="1" applyFill="1" applyBorder="1" applyAlignment="1">
      <alignment horizontal="center" vertical="center"/>
    </xf>
    <xf numFmtId="41" fontId="6" fillId="7" borderId="3" xfId="2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/>
    </xf>
    <xf numFmtId="0" fontId="6" fillId="2" borderId="7" xfId="1" applyFont="1" applyFill="1" applyBorder="1" applyAlignment="1">
      <alignment horizontal="center"/>
    </xf>
    <xf numFmtId="0" fontId="6" fillId="3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 vertical="center"/>
    </xf>
    <xf numFmtId="0" fontId="6" fillId="4" borderId="9" xfId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 vertical="center"/>
    </xf>
    <xf numFmtId="0" fontId="6" fillId="4" borderId="11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6" fillId="4" borderId="6" xfId="1" applyFont="1" applyFill="1" applyBorder="1" applyAlignment="1">
      <alignment horizontal="center" vertical="center"/>
    </xf>
    <xf numFmtId="41" fontId="6" fillId="8" borderId="7" xfId="2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/>
    </xf>
    <xf numFmtId="0" fontId="6" fillId="3" borderId="5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6" fillId="0" borderId="12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/>
    </xf>
    <xf numFmtId="0" fontId="6" fillId="5" borderId="5" xfId="1" applyFont="1" applyFill="1" applyBorder="1" applyAlignment="1">
      <alignment horizontal="center" vertical="center"/>
    </xf>
    <xf numFmtId="0" fontId="6" fillId="5" borderId="3" xfId="1" applyFont="1" applyFill="1" applyBorder="1" applyAlignment="1">
      <alignment horizontal="center" vertical="center"/>
    </xf>
  </cellXfs>
  <cellStyles count="5">
    <cellStyle name="Comma [0] 2" xfId="2"/>
    <cellStyle name="Comma 2" xfId="4"/>
    <cellStyle name="Normal" xfId="0" builtinId="0"/>
    <cellStyle name="Normal 2" xfId="1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%20CAPAIAN%20AM%20KAB%20SKH_2025_UP%20DUKCAPIL%20&amp;%20BPS%20SM%202025_20260128_DUKCAPIL%20DAN%20B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 2022"/>
      <sheetName val="JUMLAH PENDUDUK DAN KK"/>
      <sheetName val="PDAM"/>
      <sheetName val="PAMSIMAS"/>
      <sheetName val="DAK"/>
      <sheetName val="APBD Kab Skh"/>
      <sheetName val="APBD Prov Jateng LAIN2"/>
      <sheetName val="TOTAL JP 2024"/>
      <sheetName val="TOTAL JP 2025"/>
      <sheetName val="BJP koreksi 2024 (2)"/>
      <sheetName val="BJP koreksi 2024"/>
      <sheetName val="BJP koreksi 2025 (2)"/>
      <sheetName val="BJP koreksi 2025"/>
      <sheetName val="JP DAN BJP koreksi 2024"/>
      <sheetName val="JP DAN BJP koreksi 2025 (2)"/>
      <sheetName val="JP DAN BJP koreksi 2025"/>
      <sheetName val="CAP AM DISDUKCAPIL"/>
      <sheetName val="Sheet1"/>
      <sheetName val="CAP AM BPS"/>
      <sheetName val="Sheet2"/>
    </sheetNames>
    <sheetDataSet>
      <sheetData sheetId="0"/>
      <sheetData sheetId="1"/>
      <sheetData sheetId="2"/>
      <sheetData sheetId="3">
        <row r="8">
          <cell r="AI8">
            <v>70079</v>
          </cell>
          <cell r="AM8">
            <v>69873</v>
          </cell>
          <cell r="AQ8">
            <v>71135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E8">
            <v>637205</v>
          </cell>
        </row>
      </sheetData>
      <sheetData sheetId="13">
        <row r="8">
          <cell r="S8">
            <v>636901</v>
          </cell>
        </row>
      </sheetData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M57"/>
  <sheetViews>
    <sheetView tabSelected="1" view="pageBreakPreview" zoomScale="110" zoomScaleNormal="60" zoomScaleSheetLayoutView="11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L23" sqref="L23"/>
    </sheetView>
  </sheetViews>
  <sheetFormatPr defaultRowHeight="14.25" x14ac:dyDescent="0.2"/>
  <cols>
    <col min="1" max="1" width="11.28515625" style="2" customWidth="1"/>
    <col min="2" max="2" width="10.7109375" style="2" bestFit="1" customWidth="1"/>
    <col min="3" max="4" width="13.28515625" style="2" customWidth="1"/>
    <col min="5" max="32" width="10.140625" style="2" customWidth="1"/>
    <col min="33" max="33" width="9.140625" style="2"/>
    <col min="34" max="34" width="11.42578125" style="2" customWidth="1"/>
    <col min="35" max="35" width="9.140625" style="2"/>
    <col min="36" max="36" width="11.42578125" style="2" customWidth="1"/>
    <col min="37" max="37" width="9.140625" style="2"/>
    <col min="38" max="38" width="11.42578125" style="2" customWidth="1"/>
    <col min="39" max="266" width="9.140625" style="2"/>
    <col min="267" max="267" width="11.28515625" style="2" customWidth="1"/>
    <col min="268" max="268" width="13.28515625" style="2" customWidth="1"/>
    <col min="269" max="270" width="11.140625" style="2" customWidth="1"/>
    <col min="271" max="271" width="9.28515625" style="2" customWidth="1"/>
    <col min="272" max="273" width="12.28515625" style="2" customWidth="1"/>
    <col min="274" max="274" width="7.7109375" style="2" customWidth="1"/>
    <col min="275" max="276" width="10.5703125" style="2" customWidth="1"/>
    <col min="277" max="277" width="7.7109375" style="2" customWidth="1"/>
    <col min="278" max="279" width="8.28515625" style="2" customWidth="1"/>
    <col min="280" max="280" width="8.42578125" style="2" customWidth="1"/>
    <col min="281" max="282" width="10.5703125" style="2" customWidth="1"/>
    <col min="283" max="283" width="9" style="2" customWidth="1"/>
    <col min="284" max="284" width="12.140625" style="2" customWidth="1"/>
    <col min="285" max="285" width="10.28515625" style="2" customWidth="1"/>
    <col min="286" max="286" width="7.42578125" style="2" customWidth="1"/>
    <col min="287" max="287" width="10.85546875" style="2" customWidth="1"/>
    <col min="288" max="288" width="9.28515625" style="2" customWidth="1"/>
    <col min="289" max="289" width="9.140625" style="2"/>
    <col min="290" max="290" width="11.42578125" style="2" customWidth="1"/>
    <col min="291" max="291" width="9.140625" style="2"/>
    <col min="292" max="292" width="11.42578125" style="2" customWidth="1"/>
    <col min="293" max="293" width="9.140625" style="2"/>
    <col min="294" max="294" width="11.42578125" style="2" customWidth="1"/>
    <col min="295" max="522" width="9.140625" style="2"/>
    <col min="523" max="523" width="11.28515625" style="2" customWidth="1"/>
    <col min="524" max="524" width="13.28515625" style="2" customWidth="1"/>
    <col min="525" max="526" width="11.140625" style="2" customWidth="1"/>
    <col min="527" max="527" width="9.28515625" style="2" customWidth="1"/>
    <col min="528" max="529" width="12.28515625" style="2" customWidth="1"/>
    <col min="530" max="530" width="7.7109375" style="2" customWidth="1"/>
    <col min="531" max="532" width="10.5703125" style="2" customWidth="1"/>
    <col min="533" max="533" width="7.7109375" style="2" customWidth="1"/>
    <col min="534" max="535" width="8.28515625" style="2" customWidth="1"/>
    <col min="536" max="536" width="8.42578125" style="2" customWidth="1"/>
    <col min="537" max="538" width="10.5703125" style="2" customWidth="1"/>
    <col min="539" max="539" width="9" style="2" customWidth="1"/>
    <col min="540" max="540" width="12.140625" style="2" customWidth="1"/>
    <col min="541" max="541" width="10.28515625" style="2" customWidth="1"/>
    <col min="542" max="542" width="7.42578125" style="2" customWidth="1"/>
    <col min="543" max="543" width="10.85546875" style="2" customWidth="1"/>
    <col min="544" max="544" width="9.28515625" style="2" customWidth="1"/>
    <col min="545" max="545" width="9.140625" style="2"/>
    <col min="546" max="546" width="11.42578125" style="2" customWidth="1"/>
    <col min="547" max="547" width="9.140625" style="2"/>
    <col min="548" max="548" width="11.42578125" style="2" customWidth="1"/>
    <col min="549" max="549" width="9.140625" style="2"/>
    <col min="550" max="550" width="11.42578125" style="2" customWidth="1"/>
    <col min="551" max="778" width="9.140625" style="2"/>
    <col min="779" max="779" width="11.28515625" style="2" customWidth="1"/>
    <col min="780" max="780" width="13.28515625" style="2" customWidth="1"/>
    <col min="781" max="782" width="11.140625" style="2" customWidth="1"/>
    <col min="783" max="783" width="9.28515625" style="2" customWidth="1"/>
    <col min="784" max="785" width="12.28515625" style="2" customWidth="1"/>
    <col min="786" max="786" width="7.7109375" style="2" customWidth="1"/>
    <col min="787" max="788" width="10.5703125" style="2" customWidth="1"/>
    <col min="789" max="789" width="7.7109375" style="2" customWidth="1"/>
    <col min="790" max="791" width="8.28515625" style="2" customWidth="1"/>
    <col min="792" max="792" width="8.42578125" style="2" customWidth="1"/>
    <col min="793" max="794" width="10.5703125" style="2" customWidth="1"/>
    <col min="795" max="795" width="9" style="2" customWidth="1"/>
    <col min="796" max="796" width="12.140625" style="2" customWidth="1"/>
    <col min="797" max="797" width="10.28515625" style="2" customWidth="1"/>
    <col min="798" max="798" width="7.42578125" style="2" customWidth="1"/>
    <col min="799" max="799" width="10.85546875" style="2" customWidth="1"/>
    <col min="800" max="800" width="9.28515625" style="2" customWidth="1"/>
    <col min="801" max="801" width="9.140625" style="2"/>
    <col min="802" max="802" width="11.42578125" style="2" customWidth="1"/>
    <col min="803" max="803" width="9.140625" style="2"/>
    <col min="804" max="804" width="11.42578125" style="2" customWidth="1"/>
    <col min="805" max="805" width="9.140625" style="2"/>
    <col min="806" max="806" width="11.42578125" style="2" customWidth="1"/>
    <col min="807" max="1034" width="9.140625" style="2"/>
    <col min="1035" max="1035" width="11.28515625" style="2" customWidth="1"/>
    <col min="1036" max="1036" width="13.28515625" style="2" customWidth="1"/>
    <col min="1037" max="1038" width="11.140625" style="2" customWidth="1"/>
    <col min="1039" max="1039" width="9.28515625" style="2" customWidth="1"/>
    <col min="1040" max="1041" width="12.28515625" style="2" customWidth="1"/>
    <col min="1042" max="1042" width="7.7109375" style="2" customWidth="1"/>
    <col min="1043" max="1044" width="10.5703125" style="2" customWidth="1"/>
    <col min="1045" max="1045" width="7.7109375" style="2" customWidth="1"/>
    <col min="1046" max="1047" width="8.28515625" style="2" customWidth="1"/>
    <col min="1048" max="1048" width="8.42578125" style="2" customWidth="1"/>
    <col min="1049" max="1050" width="10.5703125" style="2" customWidth="1"/>
    <col min="1051" max="1051" width="9" style="2" customWidth="1"/>
    <col min="1052" max="1052" width="12.140625" style="2" customWidth="1"/>
    <col min="1053" max="1053" width="10.28515625" style="2" customWidth="1"/>
    <col min="1054" max="1054" width="7.42578125" style="2" customWidth="1"/>
    <col min="1055" max="1055" width="10.85546875" style="2" customWidth="1"/>
    <col min="1056" max="1056" width="9.28515625" style="2" customWidth="1"/>
    <col min="1057" max="1057" width="9.140625" style="2"/>
    <col min="1058" max="1058" width="11.42578125" style="2" customWidth="1"/>
    <col min="1059" max="1059" width="9.140625" style="2"/>
    <col min="1060" max="1060" width="11.42578125" style="2" customWidth="1"/>
    <col min="1061" max="1061" width="9.140625" style="2"/>
    <col min="1062" max="1062" width="11.42578125" style="2" customWidth="1"/>
    <col min="1063" max="1290" width="9.140625" style="2"/>
    <col min="1291" max="1291" width="11.28515625" style="2" customWidth="1"/>
    <col min="1292" max="1292" width="13.28515625" style="2" customWidth="1"/>
    <col min="1293" max="1294" width="11.140625" style="2" customWidth="1"/>
    <col min="1295" max="1295" width="9.28515625" style="2" customWidth="1"/>
    <col min="1296" max="1297" width="12.28515625" style="2" customWidth="1"/>
    <col min="1298" max="1298" width="7.7109375" style="2" customWidth="1"/>
    <col min="1299" max="1300" width="10.5703125" style="2" customWidth="1"/>
    <col min="1301" max="1301" width="7.7109375" style="2" customWidth="1"/>
    <col min="1302" max="1303" width="8.28515625" style="2" customWidth="1"/>
    <col min="1304" max="1304" width="8.42578125" style="2" customWidth="1"/>
    <col min="1305" max="1306" width="10.5703125" style="2" customWidth="1"/>
    <col min="1307" max="1307" width="9" style="2" customWidth="1"/>
    <col min="1308" max="1308" width="12.140625" style="2" customWidth="1"/>
    <col min="1309" max="1309" width="10.28515625" style="2" customWidth="1"/>
    <col min="1310" max="1310" width="7.42578125" style="2" customWidth="1"/>
    <col min="1311" max="1311" width="10.85546875" style="2" customWidth="1"/>
    <col min="1312" max="1312" width="9.28515625" style="2" customWidth="1"/>
    <col min="1313" max="1313" width="9.140625" style="2"/>
    <col min="1314" max="1314" width="11.42578125" style="2" customWidth="1"/>
    <col min="1315" max="1315" width="9.140625" style="2"/>
    <col min="1316" max="1316" width="11.42578125" style="2" customWidth="1"/>
    <col min="1317" max="1317" width="9.140625" style="2"/>
    <col min="1318" max="1318" width="11.42578125" style="2" customWidth="1"/>
    <col min="1319" max="1546" width="9.140625" style="2"/>
    <col min="1547" max="1547" width="11.28515625" style="2" customWidth="1"/>
    <col min="1548" max="1548" width="13.28515625" style="2" customWidth="1"/>
    <col min="1549" max="1550" width="11.140625" style="2" customWidth="1"/>
    <col min="1551" max="1551" width="9.28515625" style="2" customWidth="1"/>
    <col min="1552" max="1553" width="12.28515625" style="2" customWidth="1"/>
    <col min="1554" max="1554" width="7.7109375" style="2" customWidth="1"/>
    <col min="1555" max="1556" width="10.5703125" style="2" customWidth="1"/>
    <col min="1557" max="1557" width="7.7109375" style="2" customWidth="1"/>
    <col min="1558" max="1559" width="8.28515625" style="2" customWidth="1"/>
    <col min="1560" max="1560" width="8.42578125" style="2" customWidth="1"/>
    <col min="1561" max="1562" width="10.5703125" style="2" customWidth="1"/>
    <col min="1563" max="1563" width="9" style="2" customWidth="1"/>
    <col min="1564" max="1564" width="12.140625" style="2" customWidth="1"/>
    <col min="1565" max="1565" width="10.28515625" style="2" customWidth="1"/>
    <col min="1566" max="1566" width="7.42578125" style="2" customWidth="1"/>
    <col min="1567" max="1567" width="10.85546875" style="2" customWidth="1"/>
    <col min="1568" max="1568" width="9.28515625" style="2" customWidth="1"/>
    <col min="1569" max="1569" width="9.140625" style="2"/>
    <col min="1570" max="1570" width="11.42578125" style="2" customWidth="1"/>
    <col min="1571" max="1571" width="9.140625" style="2"/>
    <col min="1572" max="1572" width="11.42578125" style="2" customWidth="1"/>
    <col min="1573" max="1573" width="9.140625" style="2"/>
    <col min="1574" max="1574" width="11.42578125" style="2" customWidth="1"/>
    <col min="1575" max="1802" width="9.140625" style="2"/>
    <col min="1803" max="1803" width="11.28515625" style="2" customWidth="1"/>
    <col min="1804" max="1804" width="13.28515625" style="2" customWidth="1"/>
    <col min="1805" max="1806" width="11.140625" style="2" customWidth="1"/>
    <col min="1807" max="1807" width="9.28515625" style="2" customWidth="1"/>
    <col min="1808" max="1809" width="12.28515625" style="2" customWidth="1"/>
    <col min="1810" max="1810" width="7.7109375" style="2" customWidth="1"/>
    <col min="1811" max="1812" width="10.5703125" style="2" customWidth="1"/>
    <col min="1813" max="1813" width="7.7109375" style="2" customWidth="1"/>
    <col min="1814" max="1815" width="8.28515625" style="2" customWidth="1"/>
    <col min="1816" max="1816" width="8.42578125" style="2" customWidth="1"/>
    <col min="1817" max="1818" width="10.5703125" style="2" customWidth="1"/>
    <col min="1819" max="1819" width="9" style="2" customWidth="1"/>
    <col min="1820" max="1820" width="12.140625" style="2" customWidth="1"/>
    <col min="1821" max="1821" width="10.28515625" style="2" customWidth="1"/>
    <col min="1822" max="1822" width="7.42578125" style="2" customWidth="1"/>
    <col min="1823" max="1823" width="10.85546875" style="2" customWidth="1"/>
    <col min="1824" max="1824" width="9.28515625" style="2" customWidth="1"/>
    <col min="1825" max="1825" width="9.140625" style="2"/>
    <col min="1826" max="1826" width="11.42578125" style="2" customWidth="1"/>
    <col min="1827" max="1827" width="9.140625" style="2"/>
    <col min="1828" max="1828" width="11.42578125" style="2" customWidth="1"/>
    <col min="1829" max="1829" width="9.140625" style="2"/>
    <col min="1830" max="1830" width="11.42578125" style="2" customWidth="1"/>
    <col min="1831" max="2058" width="9.140625" style="2"/>
    <col min="2059" max="2059" width="11.28515625" style="2" customWidth="1"/>
    <col min="2060" max="2060" width="13.28515625" style="2" customWidth="1"/>
    <col min="2061" max="2062" width="11.140625" style="2" customWidth="1"/>
    <col min="2063" max="2063" width="9.28515625" style="2" customWidth="1"/>
    <col min="2064" max="2065" width="12.28515625" style="2" customWidth="1"/>
    <col min="2066" max="2066" width="7.7109375" style="2" customWidth="1"/>
    <col min="2067" max="2068" width="10.5703125" style="2" customWidth="1"/>
    <col min="2069" max="2069" width="7.7109375" style="2" customWidth="1"/>
    <col min="2070" max="2071" width="8.28515625" style="2" customWidth="1"/>
    <col min="2072" max="2072" width="8.42578125" style="2" customWidth="1"/>
    <col min="2073" max="2074" width="10.5703125" style="2" customWidth="1"/>
    <col min="2075" max="2075" width="9" style="2" customWidth="1"/>
    <col min="2076" max="2076" width="12.140625" style="2" customWidth="1"/>
    <col min="2077" max="2077" width="10.28515625" style="2" customWidth="1"/>
    <col min="2078" max="2078" width="7.42578125" style="2" customWidth="1"/>
    <col min="2079" max="2079" width="10.85546875" style="2" customWidth="1"/>
    <col min="2080" max="2080" width="9.28515625" style="2" customWidth="1"/>
    <col min="2081" max="2081" width="9.140625" style="2"/>
    <col min="2082" max="2082" width="11.42578125" style="2" customWidth="1"/>
    <col min="2083" max="2083" width="9.140625" style="2"/>
    <col min="2084" max="2084" width="11.42578125" style="2" customWidth="1"/>
    <col min="2085" max="2085" width="9.140625" style="2"/>
    <col min="2086" max="2086" width="11.42578125" style="2" customWidth="1"/>
    <col min="2087" max="2314" width="9.140625" style="2"/>
    <col min="2315" max="2315" width="11.28515625" style="2" customWidth="1"/>
    <col min="2316" max="2316" width="13.28515625" style="2" customWidth="1"/>
    <col min="2317" max="2318" width="11.140625" style="2" customWidth="1"/>
    <col min="2319" max="2319" width="9.28515625" style="2" customWidth="1"/>
    <col min="2320" max="2321" width="12.28515625" style="2" customWidth="1"/>
    <col min="2322" max="2322" width="7.7109375" style="2" customWidth="1"/>
    <col min="2323" max="2324" width="10.5703125" style="2" customWidth="1"/>
    <col min="2325" max="2325" width="7.7109375" style="2" customWidth="1"/>
    <col min="2326" max="2327" width="8.28515625" style="2" customWidth="1"/>
    <col min="2328" max="2328" width="8.42578125" style="2" customWidth="1"/>
    <col min="2329" max="2330" width="10.5703125" style="2" customWidth="1"/>
    <col min="2331" max="2331" width="9" style="2" customWidth="1"/>
    <col min="2332" max="2332" width="12.140625" style="2" customWidth="1"/>
    <col min="2333" max="2333" width="10.28515625" style="2" customWidth="1"/>
    <col min="2334" max="2334" width="7.42578125" style="2" customWidth="1"/>
    <col min="2335" max="2335" width="10.85546875" style="2" customWidth="1"/>
    <col min="2336" max="2336" width="9.28515625" style="2" customWidth="1"/>
    <col min="2337" max="2337" width="9.140625" style="2"/>
    <col min="2338" max="2338" width="11.42578125" style="2" customWidth="1"/>
    <col min="2339" max="2339" width="9.140625" style="2"/>
    <col min="2340" max="2340" width="11.42578125" style="2" customWidth="1"/>
    <col min="2341" max="2341" width="9.140625" style="2"/>
    <col min="2342" max="2342" width="11.42578125" style="2" customWidth="1"/>
    <col min="2343" max="2570" width="9.140625" style="2"/>
    <col min="2571" max="2571" width="11.28515625" style="2" customWidth="1"/>
    <col min="2572" max="2572" width="13.28515625" style="2" customWidth="1"/>
    <col min="2573" max="2574" width="11.140625" style="2" customWidth="1"/>
    <col min="2575" max="2575" width="9.28515625" style="2" customWidth="1"/>
    <col min="2576" max="2577" width="12.28515625" style="2" customWidth="1"/>
    <col min="2578" max="2578" width="7.7109375" style="2" customWidth="1"/>
    <col min="2579" max="2580" width="10.5703125" style="2" customWidth="1"/>
    <col min="2581" max="2581" width="7.7109375" style="2" customWidth="1"/>
    <col min="2582" max="2583" width="8.28515625" style="2" customWidth="1"/>
    <col min="2584" max="2584" width="8.42578125" style="2" customWidth="1"/>
    <col min="2585" max="2586" width="10.5703125" style="2" customWidth="1"/>
    <col min="2587" max="2587" width="9" style="2" customWidth="1"/>
    <col min="2588" max="2588" width="12.140625" style="2" customWidth="1"/>
    <col min="2589" max="2589" width="10.28515625" style="2" customWidth="1"/>
    <col min="2590" max="2590" width="7.42578125" style="2" customWidth="1"/>
    <col min="2591" max="2591" width="10.85546875" style="2" customWidth="1"/>
    <col min="2592" max="2592" width="9.28515625" style="2" customWidth="1"/>
    <col min="2593" max="2593" width="9.140625" style="2"/>
    <col min="2594" max="2594" width="11.42578125" style="2" customWidth="1"/>
    <col min="2595" max="2595" width="9.140625" style="2"/>
    <col min="2596" max="2596" width="11.42578125" style="2" customWidth="1"/>
    <col min="2597" max="2597" width="9.140625" style="2"/>
    <col min="2598" max="2598" width="11.42578125" style="2" customWidth="1"/>
    <col min="2599" max="2826" width="9.140625" style="2"/>
    <col min="2827" max="2827" width="11.28515625" style="2" customWidth="1"/>
    <col min="2828" max="2828" width="13.28515625" style="2" customWidth="1"/>
    <col min="2829" max="2830" width="11.140625" style="2" customWidth="1"/>
    <col min="2831" max="2831" width="9.28515625" style="2" customWidth="1"/>
    <col min="2832" max="2833" width="12.28515625" style="2" customWidth="1"/>
    <col min="2834" max="2834" width="7.7109375" style="2" customWidth="1"/>
    <col min="2835" max="2836" width="10.5703125" style="2" customWidth="1"/>
    <col min="2837" max="2837" width="7.7109375" style="2" customWidth="1"/>
    <col min="2838" max="2839" width="8.28515625" style="2" customWidth="1"/>
    <col min="2840" max="2840" width="8.42578125" style="2" customWidth="1"/>
    <col min="2841" max="2842" width="10.5703125" style="2" customWidth="1"/>
    <col min="2843" max="2843" width="9" style="2" customWidth="1"/>
    <col min="2844" max="2844" width="12.140625" style="2" customWidth="1"/>
    <col min="2845" max="2845" width="10.28515625" style="2" customWidth="1"/>
    <col min="2846" max="2846" width="7.42578125" style="2" customWidth="1"/>
    <col min="2847" max="2847" width="10.85546875" style="2" customWidth="1"/>
    <col min="2848" max="2848" width="9.28515625" style="2" customWidth="1"/>
    <col min="2849" max="2849" width="9.140625" style="2"/>
    <col min="2850" max="2850" width="11.42578125" style="2" customWidth="1"/>
    <col min="2851" max="2851" width="9.140625" style="2"/>
    <col min="2852" max="2852" width="11.42578125" style="2" customWidth="1"/>
    <col min="2853" max="2853" width="9.140625" style="2"/>
    <col min="2854" max="2854" width="11.42578125" style="2" customWidth="1"/>
    <col min="2855" max="3082" width="9.140625" style="2"/>
    <col min="3083" max="3083" width="11.28515625" style="2" customWidth="1"/>
    <col min="3084" max="3084" width="13.28515625" style="2" customWidth="1"/>
    <col min="3085" max="3086" width="11.140625" style="2" customWidth="1"/>
    <col min="3087" max="3087" width="9.28515625" style="2" customWidth="1"/>
    <col min="3088" max="3089" width="12.28515625" style="2" customWidth="1"/>
    <col min="3090" max="3090" width="7.7109375" style="2" customWidth="1"/>
    <col min="3091" max="3092" width="10.5703125" style="2" customWidth="1"/>
    <col min="3093" max="3093" width="7.7109375" style="2" customWidth="1"/>
    <col min="3094" max="3095" width="8.28515625" style="2" customWidth="1"/>
    <col min="3096" max="3096" width="8.42578125" style="2" customWidth="1"/>
    <col min="3097" max="3098" width="10.5703125" style="2" customWidth="1"/>
    <col min="3099" max="3099" width="9" style="2" customWidth="1"/>
    <col min="3100" max="3100" width="12.140625" style="2" customWidth="1"/>
    <col min="3101" max="3101" width="10.28515625" style="2" customWidth="1"/>
    <col min="3102" max="3102" width="7.42578125" style="2" customWidth="1"/>
    <col min="3103" max="3103" width="10.85546875" style="2" customWidth="1"/>
    <col min="3104" max="3104" width="9.28515625" style="2" customWidth="1"/>
    <col min="3105" max="3105" width="9.140625" style="2"/>
    <col min="3106" max="3106" width="11.42578125" style="2" customWidth="1"/>
    <col min="3107" max="3107" width="9.140625" style="2"/>
    <col min="3108" max="3108" width="11.42578125" style="2" customWidth="1"/>
    <col min="3109" max="3109" width="9.140625" style="2"/>
    <col min="3110" max="3110" width="11.42578125" style="2" customWidth="1"/>
    <col min="3111" max="3338" width="9.140625" style="2"/>
    <col min="3339" max="3339" width="11.28515625" style="2" customWidth="1"/>
    <col min="3340" max="3340" width="13.28515625" style="2" customWidth="1"/>
    <col min="3341" max="3342" width="11.140625" style="2" customWidth="1"/>
    <col min="3343" max="3343" width="9.28515625" style="2" customWidth="1"/>
    <col min="3344" max="3345" width="12.28515625" style="2" customWidth="1"/>
    <col min="3346" max="3346" width="7.7109375" style="2" customWidth="1"/>
    <col min="3347" max="3348" width="10.5703125" style="2" customWidth="1"/>
    <col min="3349" max="3349" width="7.7109375" style="2" customWidth="1"/>
    <col min="3350" max="3351" width="8.28515625" style="2" customWidth="1"/>
    <col min="3352" max="3352" width="8.42578125" style="2" customWidth="1"/>
    <col min="3353" max="3354" width="10.5703125" style="2" customWidth="1"/>
    <col min="3355" max="3355" width="9" style="2" customWidth="1"/>
    <col min="3356" max="3356" width="12.140625" style="2" customWidth="1"/>
    <col min="3357" max="3357" width="10.28515625" style="2" customWidth="1"/>
    <col min="3358" max="3358" width="7.42578125" style="2" customWidth="1"/>
    <col min="3359" max="3359" width="10.85546875" style="2" customWidth="1"/>
    <col min="3360" max="3360" width="9.28515625" style="2" customWidth="1"/>
    <col min="3361" max="3361" width="9.140625" style="2"/>
    <col min="3362" max="3362" width="11.42578125" style="2" customWidth="1"/>
    <col min="3363" max="3363" width="9.140625" style="2"/>
    <col min="3364" max="3364" width="11.42578125" style="2" customWidth="1"/>
    <col min="3365" max="3365" width="9.140625" style="2"/>
    <col min="3366" max="3366" width="11.42578125" style="2" customWidth="1"/>
    <col min="3367" max="3594" width="9.140625" style="2"/>
    <col min="3595" max="3595" width="11.28515625" style="2" customWidth="1"/>
    <col min="3596" max="3596" width="13.28515625" style="2" customWidth="1"/>
    <col min="3597" max="3598" width="11.140625" style="2" customWidth="1"/>
    <col min="3599" max="3599" width="9.28515625" style="2" customWidth="1"/>
    <col min="3600" max="3601" width="12.28515625" style="2" customWidth="1"/>
    <col min="3602" max="3602" width="7.7109375" style="2" customWidth="1"/>
    <col min="3603" max="3604" width="10.5703125" style="2" customWidth="1"/>
    <col min="3605" max="3605" width="7.7109375" style="2" customWidth="1"/>
    <col min="3606" max="3607" width="8.28515625" style="2" customWidth="1"/>
    <col min="3608" max="3608" width="8.42578125" style="2" customWidth="1"/>
    <col min="3609" max="3610" width="10.5703125" style="2" customWidth="1"/>
    <col min="3611" max="3611" width="9" style="2" customWidth="1"/>
    <col min="3612" max="3612" width="12.140625" style="2" customWidth="1"/>
    <col min="3613" max="3613" width="10.28515625" style="2" customWidth="1"/>
    <col min="3614" max="3614" width="7.42578125" style="2" customWidth="1"/>
    <col min="3615" max="3615" width="10.85546875" style="2" customWidth="1"/>
    <col min="3616" max="3616" width="9.28515625" style="2" customWidth="1"/>
    <col min="3617" max="3617" width="9.140625" style="2"/>
    <col min="3618" max="3618" width="11.42578125" style="2" customWidth="1"/>
    <col min="3619" max="3619" width="9.140625" style="2"/>
    <col min="3620" max="3620" width="11.42578125" style="2" customWidth="1"/>
    <col min="3621" max="3621" width="9.140625" style="2"/>
    <col min="3622" max="3622" width="11.42578125" style="2" customWidth="1"/>
    <col min="3623" max="3850" width="9.140625" style="2"/>
    <col min="3851" max="3851" width="11.28515625" style="2" customWidth="1"/>
    <col min="3852" max="3852" width="13.28515625" style="2" customWidth="1"/>
    <col min="3853" max="3854" width="11.140625" style="2" customWidth="1"/>
    <col min="3855" max="3855" width="9.28515625" style="2" customWidth="1"/>
    <col min="3856" max="3857" width="12.28515625" style="2" customWidth="1"/>
    <col min="3858" max="3858" width="7.7109375" style="2" customWidth="1"/>
    <col min="3859" max="3860" width="10.5703125" style="2" customWidth="1"/>
    <col min="3861" max="3861" width="7.7109375" style="2" customWidth="1"/>
    <col min="3862" max="3863" width="8.28515625" style="2" customWidth="1"/>
    <col min="3864" max="3864" width="8.42578125" style="2" customWidth="1"/>
    <col min="3865" max="3866" width="10.5703125" style="2" customWidth="1"/>
    <col min="3867" max="3867" width="9" style="2" customWidth="1"/>
    <col min="3868" max="3868" width="12.140625" style="2" customWidth="1"/>
    <col min="3869" max="3869" width="10.28515625" style="2" customWidth="1"/>
    <col min="3870" max="3870" width="7.42578125" style="2" customWidth="1"/>
    <col min="3871" max="3871" width="10.85546875" style="2" customWidth="1"/>
    <col min="3872" max="3872" width="9.28515625" style="2" customWidth="1"/>
    <col min="3873" max="3873" width="9.140625" style="2"/>
    <col min="3874" max="3874" width="11.42578125" style="2" customWidth="1"/>
    <col min="3875" max="3875" width="9.140625" style="2"/>
    <col min="3876" max="3876" width="11.42578125" style="2" customWidth="1"/>
    <col min="3877" max="3877" width="9.140625" style="2"/>
    <col min="3878" max="3878" width="11.42578125" style="2" customWidth="1"/>
    <col min="3879" max="4106" width="9.140625" style="2"/>
    <col min="4107" max="4107" width="11.28515625" style="2" customWidth="1"/>
    <col min="4108" max="4108" width="13.28515625" style="2" customWidth="1"/>
    <col min="4109" max="4110" width="11.140625" style="2" customWidth="1"/>
    <col min="4111" max="4111" width="9.28515625" style="2" customWidth="1"/>
    <col min="4112" max="4113" width="12.28515625" style="2" customWidth="1"/>
    <col min="4114" max="4114" width="7.7109375" style="2" customWidth="1"/>
    <col min="4115" max="4116" width="10.5703125" style="2" customWidth="1"/>
    <col min="4117" max="4117" width="7.7109375" style="2" customWidth="1"/>
    <col min="4118" max="4119" width="8.28515625" style="2" customWidth="1"/>
    <col min="4120" max="4120" width="8.42578125" style="2" customWidth="1"/>
    <col min="4121" max="4122" width="10.5703125" style="2" customWidth="1"/>
    <col min="4123" max="4123" width="9" style="2" customWidth="1"/>
    <col min="4124" max="4124" width="12.140625" style="2" customWidth="1"/>
    <col min="4125" max="4125" width="10.28515625" style="2" customWidth="1"/>
    <col min="4126" max="4126" width="7.42578125" style="2" customWidth="1"/>
    <col min="4127" max="4127" width="10.85546875" style="2" customWidth="1"/>
    <col min="4128" max="4128" width="9.28515625" style="2" customWidth="1"/>
    <col min="4129" max="4129" width="9.140625" style="2"/>
    <col min="4130" max="4130" width="11.42578125" style="2" customWidth="1"/>
    <col min="4131" max="4131" width="9.140625" style="2"/>
    <col min="4132" max="4132" width="11.42578125" style="2" customWidth="1"/>
    <col min="4133" max="4133" width="9.140625" style="2"/>
    <col min="4134" max="4134" width="11.42578125" style="2" customWidth="1"/>
    <col min="4135" max="4362" width="9.140625" style="2"/>
    <col min="4363" max="4363" width="11.28515625" style="2" customWidth="1"/>
    <col min="4364" max="4364" width="13.28515625" style="2" customWidth="1"/>
    <col min="4365" max="4366" width="11.140625" style="2" customWidth="1"/>
    <col min="4367" max="4367" width="9.28515625" style="2" customWidth="1"/>
    <col min="4368" max="4369" width="12.28515625" style="2" customWidth="1"/>
    <col min="4370" max="4370" width="7.7109375" style="2" customWidth="1"/>
    <col min="4371" max="4372" width="10.5703125" style="2" customWidth="1"/>
    <col min="4373" max="4373" width="7.7109375" style="2" customWidth="1"/>
    <col min="4374" max="4375" width="8.28515625" style="2" customWidth="1"/>
    <col min="4376" max="4376" width="8.42578125" style="2" customWidth="1"/>
    <col min="4377" max="4378" width="10.5703125" style="2" customWidth="1"/>
    <col min="4379" max="4379" width="9" style="2" customWidth="1"/>
    <col min="4380" max="4380" width="12.140625" style="2" customWidth="1"/>
    <col min="4381" max="4381" width="10.28515625" style="2" customWidth="1"/>
    <col min="4382" max="4382" width="7.42578125" style="2" customWidth="1"/>
    <col min="4383" max="4383" width="10.85546875" style="2" customWidth="1"/>
    <col min="4384" max="4384" width="9.28515625" style="2" customWidth="1"/>
    <col min="4385" max="4385" width="9.140625" style="2"/>
    <col min="4386" max="4386" width="11.42578125" style="2" customWidth="1"/>
    <col min="4387" max="4387" width="9.140625" style="2"/>
    <col min="4388" max="4388" width="11.42578125" style="2" customWidth="1"/>
    <col min="4389" max="4389" width="9.140625" style="2"/>
    <col min="4390" max="4390" width="11.42578125" style="2" customWidth="1"/>
    <col min="4391" max="4618" width="9.140625" style="2"/>
    <col min="4619" max="4619" width="11.28515625" style="2" customWidth="1"/>
    <col min="4620" max="4620" width="13.28515625" style="2" customWidth="1"/>
    <col min="4621" max="4622" width="11.140625" style="2" customWidth="1"/>
    <col min="4623" max="4623" width="9.28515625" style="2" customWidth="1"/>
    <col min="4624" max="4625" width="12.28515625" style="2" customWidth="1"/>
    <col min="4626" max="4626" width="7.7109375" style="2" customWidth="1"/>
    <col min="4627" max="4628" width="10.5703125" style="2" customWidth="1"/>
    <col min="4629" max="4629" width="7.7109375" style="2" customWidth="1"/>
    <col min="4630" max="4631" width="8.28515625" style="2" customWidth="1"/>
    <col min="4632" max="4632" width="8.42578125" style="2" customWidth="1"/>
    <col min="4633" max="4634" width="10.5703125" style="2" customWidth="1"/>
    <col min="4635" max="4635" width="9" style="2" customWidth="1"/>
    <col min="4636" max="4636" width="12.140625" style="2" customWidth="1"/>
    <col min="4637" max="4637" width="10.28515625" style="2" customWidth="1"/>
    <col min="4638" max="4638" width="7.42578125" style="2" customWidth="1"/>
    <col min="4639" max="4639" width="10.85546875" style="2" customWidth="1"/>
    <col min="4640" max="4640" width="9.28515625" style="2" customWidth="1"/>
    <col min="4641" max="4641" width="9.140625" style="2"/>
    <col min="4642" max="4642" width="11.42578125" style="2" customWidth="1"/>
    <col min="4643" max="4643" width="9.140625" style="2"/>
    <col min="4644" max="4644" width="11.42578125" style="2" customWidth="1"/>
    <col min="4645" max="4645" width="9.140625" style="2"/>
    <col min="4646" max="4646" width="11.42578125" style="2" customWidth="1"/>
    <col min="4647" max="4874" width="9.140625" style="2"/>
    <col min="4875" max="4875" width="11.28515625" style="2" customWidth="1"/>
    <col min="4876" max="4876" width="13.28515625" style="2" customWidth="1"/>
    <col min="4877" max="4878" width="11.140625" style="2" customWidth="1"/>
    <col min="4879" max="4879" width="9.28515625" style="2" customWidth="1"/>
    <col min="4880" max="4881" width="12.28515625" style="2" customWidth="1"/>
    <col min="4882" max="4882" width="7.7109375" style="2" customWidth="1"/>
    <col min="4883" max="4884" width="10.5703125" style="2" customWidth="1"/>
    <col min="4885" max="4885" width="7.7109375" style="2" customWidth="1"/>
    <col min="4886" max="4887" width="8.28515625" style="2" customWidth="1"/>
    <col min="4888" max="4888" width="8.42578125" style="2" customWidth="1"/>
    <col min="4889" max="4890" width="10.5703125" style="2" customWidth="1"/>
    <col min="4891" max="4891" width="9" style="2" customWidth="1"/>
    <col min="4892" max="4892" width="12.140625" style="2" customWidth="1"/>
    <col min="4893" max="4893" width="10.28515625" style="2" customWidth="1"/>
    <col min="4894" max="4894" width="7.42578125" style="2" customWidth="1"/>
    <col min="4895" max="4895" width="10.85546875" style="2" customWidth="1"/>
    <col min="4896" max="4896" width="9.28515625" style="2" customWidth="1"/>
    <col min="4897" max="4897" width="9.140625" style="2"/>
    <col min="4898" max="4898" width="11.42578125" style="2" customWidth="1"/>
    <col min="4899" max="4899" width="9.140625" style="2"/>
    <col min="4900" max="4900" width="11.42578125" style="2" customWidth="1"/>
    <col min="4901" max="4901" width="9.140625" style="2"/>
    <col min="4902" max="4902" width="11.42578125" style="2" customWidth="1"/>
    <col min="4903" max="5130" width="9.140625" style="2"/>
    <col min="5131" max="5131" width="11.28515625" style="2" customWidth="1"/>
    <col min="5132" max="5132" width="13.28515625" style="2" customWidth="1"/>
    <col min="5133" max="5134" width="11.140625" style="2" customWidth="1"/>
    <col min="5135" max="5135" width="9.28515625" style="2" customWidth="1"/>
    <col min="5136" max="5137" width="12.28515625" style="2" customWidth="1"/>
    <col min="5138" max="5138" width="7.7109375" style="2" customWidth="1"/>
    <col min="5139" max="5140" width="10.5703125" style="2" customWidth="1"/>
    <col min="5141" max="5141" width="7.7109375" style="2" customWidth="1"/>
    <col min="5142" max="5143" width="8.28515625" style="2" customWidth="1"/>
    <col min="5144" max="5144" width="8.42578125" style="2" customWidth="1"/>
    <col min="5145" max="5146" width="10.5703125" style="2" customWidth="1"/>
    <col min="5147" max="5147" width="9" style="2" customWidth="1"/>
    <col min="5148" max="5148" width="12.140625" style="2" customWidth="1"/>
    <col min="5149" max="5149" width="10.28515625" style="2" customWidth="1"/>
    <col min="5150" max="5150" width="7.42578125" style="2" customWidth="1"/>
    <col min="5151" max="5151" width="10.85546875" style="2" customWidth="1"/>
    <col min="5152" max="5152" width="9.28515625" style="2" customWidth="1"/>
    <col min="5153" max="5153" width="9.140625" style="2"/>
    <col min="5154" max="5154" width="11.42578125" style="2" customWidth="1"/>
    <col min="5155" max="5155" width="9.140625" style="2"/>
    <col min="5156" max="5156" width="11.42578125" style="2" customWidth="1"/>
    <col min="5157" max="5157" width="9.140625" style="2"/>
    <col min="5158" max="5158" width="11.42578125" style="2" customWidth="1"/>
    <col min="5159" max="5386" width="9.140625" style="2"/>
    <col min="5387" max="5387" width="11.28515625" style="2" customWidth="1"/>
    <col min="5388" max="5388" width="13.28515625" style="2" customWidth="1"/>
    <col min="5389" max="5390" width="11.140625" style="2" customWidth="1"/>
    <col min="5391" max="5391" width="9.28515625" style="2" customWidth="1"/>
    <col min="5392" max="5393" width="12.28515625" style="2" customWidth="1"/>
    <col min="5394" max="5394" width="7.7109375" style="2" customWidth="1"/>
    <col min="5395" max="5396" width="10.5703125" style="2" customWidth="1"/>
    <col min="5397" max="5397" width="7.7109375" style="2" customWidth="1"/>
    <col min="5398" max="5399" width="8.28515625" style="2" customWidth="1"/>
    <col min="5400" max="5400" width="8.42578125" style="2" customWidth="1"/>
    <col min="5401" max="5402" width="10.5703125" style="2" customWidth="1"/>
    <col min="5403" max="5403" width="9" style="2" customWidth="1"/>
    <col min="5404" max="5404" width="12.140625" style="2" customWidth="1"/>
    <col min="5405" max="5405" width="10.28515625" style="2" customWidth="1"/>
    <col min="5406" max="5406" width="7.42578125" style="2" customWidth="1"/>
    <col min="5407" max="5407" width="10.85546875" style="2" customWidth="1"/>
    <col min="5408" max="5408" width="9.28515625" style="2" customWidth="1"/>
    <col min="5409" max="5409" width="9.140625" style="2"/>
    <col min="5410" max="5410" width="11.42578125" style="2" customWidth="1"/>
    <col min="5411" max="5411" width="9.140625" style="2"/>
    <col min="5412" max="5412" width="11.42578125" style="2" customWidth="1"/>
    <col min="5413" max="5413" width="9.140625" style="2"/>
    <col min="5414" max="5414" width="11.42578125" style="2" customWidth="1"/>
    <col min="5415" max="5642" width="9.140625" style="2"/>
    <col min="5643" max="5643" width="11.28515625" style="2" customWidth="1"/>
    <col min="5644" max="5644" width="13.28515625" style="2" customWidth="1"/>
    <col min="5645" max="5646" width="11.140625" style="2" customWidth="1"/>
    <col min="5647" max="5647" width="9.28515625" style="2" customWidth="1"/>
    <col min="5648" max="5649" width="12.28515625" style="2" customWidth="1"/>
    <col min="5650" max="5650" width="7.7109375" style="2" customWidth="1"/>
    <col min="5651" max="5652" width="10.5703125" style="2" customWidth="1"/>
    <col min="5653" max="5653" width="7.7109375" style="2" customWidth="1"/>
    <col min="5654" max="5655" width="8.28515625" style="2" customWidth="1"/>
    <col min="5656" max="5656" width="8.42578125" style="2" customWidth="1"/>
    <col min="5657" max="5658" width="10.5703125" style="2" customWidth="1"/>
    <col min="5659" max="5659" width="9" style="2" customWidth="1"/>
    <col min="5660" max="5660" width="12.140625" style="2" customWidth="1"/>
    <col min="5661" max="5661" width="10.28515625" style="2" customWidth="1"/>
    <col min="5662" max="5662" width="7.42578125" style="2" customWidth="1"/>
    <col min="5663" max="5663" width="10.85546875" style="2" customWidth="1"/>
    <col min="5664" max="5664" width="9.28515625" style="2" customWidth="1"/>
    <col min="5665" max="5665" width="9.140625" style="2"/>
    <col min="5666" max="5666" width="11.42578125" style="2" customWidth="1"/>
    <col min="5667" max="5667" width="9.140625" style="2"/>
    <col min="5668" max="5668" width="11.42578125" style="2" customWidth="1"/>
    <col min="5669" max="5669" width="9.140625" style="2"/>
    <col min="5670" max="5670" width="11.42578125" style="2" customWidth="1"/>
    <col min="5671" max="5898" width="9.140625" style="2"/>
    <col min="5899" max="5899" width="11.28515625" style="2" customWidth="1"/>
    <col min="5900" max="5900" width="13.28515625" style="2" customWidth="1"/>
    <col min="5901" max="5902" width="11.140625" style="2" customWidth="1"/>
    <col min="5903" max="5903" width="9.28515625" style="2" customWidth="1"/>
    <col min="5904" max="5905" width="12.28515625" style="2" customWidth="1"/>
    <col min="5906" max="5906" width="7.7109375" style="2" customWidth="1"/>
    <col min="5907" max="5908" width="10.5703125" style="2" customWidth="1"/>
    <col min="5909" max="5909" width="7.7109375" style="2" customWidth="1"/>
    <col min="5910" max="5911" width="8.28515625" style="2" customWidth="1"/>
    <col min="5912" max="5912" width="8.42578125" style="2" customWidth="1"/>
    <col min="5913" max="5914" width="10.5703125" style="2" customWidth="1"/>
    <col min="5915" max="5915" width="9" style="2" customWidth="1"/>
    <col min="5916" max="5916" width="12.140625" style="2" customWidth="1"/>
    <col min="5917" max="5917" width="10.28515625" style="2" customWidth="1"/>
    <col min="5918" max="5918" width="7.42578125" style="2" customWidth="1"/>
    <col min="5919" max="5919" width="10.85546875" style="2" customWidth="1"/>
    <col min="5920" max="5920" width="9.28515625" style="2" customWidth="1"/>
    <col min="5921" max="5921" width="9.140625" style="2"/>
    <col min="5922" max="5922" width="11.42578125" style="2" customWidth="1"/>
    <col min="5923" max="5923" width="9.140625" style="2"/>
    <col min="5924" max="5924" width="11.42578125" style="2" customWidth="1"/>
    <col min="5925" max="5925" width="9.140625" style="2"/>
    <col min="5926" max="5926" width="11.42578125" style="2" customWidth="1"/>
    <col min="5927" max="6154" width="9.140625" style="2"/>
    <col min="6155" max="6155" width="11.28515625" style="2" customWidth="1"/>
    <col min="6156" max="6156" width="13.28515625" style="2" customWidth="1"/>
    <col min="6157" max="6158" width="11.140625" style="2" customWidth="1"/>
    <col min="6159" max="6159" width="9.28515625" style="2" customWidth="1"/>
    <col min="6160" max="6161" width="12.28515625" style="2" customWidth="1"/>
    <col min="6162" max="6162" width="7.7109375" style="2" customWidth="1"/>
    <col min="6163" max="6164" width="10.5703125" style="2" customWidth="1"/>
    <col min="6165" max="6165" width="7.7109375" style="2" customWidth="1"/>
    <col min="6166" max="6167" width="8.28515625" style="2" customWidth="1"/>
    <col min="6168" max="6168" width="8.42578125" style="2" customWidth="1"/>
    <col min="6169" max="6170" width="10.5703125" style="2" customWidth="1"/>
    <col min="6171" max="6171" width="9" style="2" customWidth="1"/>
    <col min="6172" max="6172" width="12.140625" style="2" customWidth="1"/>
    <col min="6173" max="6173" width="10.28515625" style="2" customWidth="1"/>
    <col min="6174" max="6174" width="7.42578125" style="2" customWidth="1"/>
    <col min="6175" max="6175" width="10.85546875" style="2" customWidth="1"/>
    <col min="6176" max="6176" width="9.28515625" style="2" customWidth="1"/>
    <col min="6177" max="6177" width="9.140625" style="2"/>
    <col min="6178" max="6178" width="11.42578125" style="2" customWidth="1"/>
    <col min="6179" max="6179" width="9.140625" style="2"/>
    <col min="6180" max="6180" width="11.42578125" style="2" customWidth="1"/>
    <col min="6181" max="6181" width="9.140625" style="2"/>
    <col min="6182" max="6182" width="11.42578125" style="2" customWidth="1"/>
    <col min="6183" max="6410" width="9.140625" style="2"/>
    <col min="6411" max="6411" width="11.28515625" style="2" customWidth="1"/>
    <col min="6412" max="6412" width="13.28515625" style="2" customWidth="1"/>
    <col min="6413" max="6414" width="11.140625" style="2" customWidth="1"/>
    <col min="6415" max="6415" width="9.28515625" style="2" customWidth="1"/>
    <col min="6416" max="6417" width="12.28515625" style="2" customWidth="1"/>
    <col min="6418" max="6418" width="7.7109375" style="2" customWidth="1"/>
    <col min="6419" max="6420" width="10.5703125" style="2" customWidth="1"/>
    <col min="6421" max="6421" width="7.7109375" style="2" customWidth="1"/>
    <col min="6422" max="6423" width="8.28515625" style="2" customWidth="1"/>
    <col min="6424" max="6424" width="8.42578125" style="2" customWidth="1"/>
    <col min="6425" max="6426" width="10.5703125" style="2" customWidth="1"/>
    <col min="6427" max="6427" width="9" style="2" customWidth="1"/>
    <col min="6428" max="6428" width="12.140625" style="2" customWidth="1"/>
    <col min="6429" max="6429" width="10.28515625" style="2" customWidth="1"/>
    <col min="6430" max="6430" width="7.42578125" style="2" customWidth="1"/>
    <col min="6431" max="6431" width="10.85546875" style="2" customWidth="1"/>
    <col min="6432" max="6432" width="9.28515625" style="2" customWidth="1"/>
    <col min="6433" max="6433" width="9.140625" style="2"/>
    <col min="6434" max="6434" width="11.42578125" style="2" customWidth="1"/>
    <col min="6435" max="6435" width="9.140625" style="2"/>
    <col min="6436" max="6436" width="11.42578125" style="2" customWidth="1"/>
    <col min="6437" max="6437" width="9.140625" style="2"/>
    <col min="6438" max="6438" width="11.42578125" style="2" customWidth="1"/>
    <col min="6439" max="6666" width="9.140625" style="2"/>
    <col min="6667" max="6667" width="11.28515625" style="2" customWidth="1"/>
    <col min="6668" max="6668" width="13.28515625" style="2" customWidth="1"/>
    <col min="6669" max="6670" width="11.140625" style="2" customWidth="1"/>
    <col min="6671" max="6671" width="9.28515625" style="2" customWidth="1"/>
    <col min="6672" max="6673" width="12.28515625" style="2" customWidth="1"/>
    <col min="6674" max="6674" width="7.7109375" style="2" customWidth="1"/>
    <col min="6675" max="6676" width="10.5703125" style="2" customWidth="1"/>
    <col min="6677" max="6677" width="7.7109375" style="2" customWidth="1"/>
    <col min="6678" max="6679" width="8.28515625" style="2" customWidth="1"/>
    <col min="6680" max="6680" width="8.42578125" style="2" customWidth="1"/>
    <col min="6681" max="6682" width="10.5703125" style="2" customWidth="1"/>
    <col min="6683" max="6683" width="9" style="2" customWidth="1"/>
    <col min="6684" max="6684" width="12.140625" style="2" customWidth="1"/>
    <col min="6685" max="6685" width="10.28515625" style="2" customWidth="1"/>
    <col min="6686" max="6686" width="7.42578125" style="2" customWidth="1"/>
    <col min="6687" max="6687" width="10.85546875" style="2" customWidth="1"/>
    <col min="6688" max="6688" width="9.28515625" style="2" customWidth="1"/>
    <col min="6689" max="6689" width="9.140625" style="2"/>
    <col min="6690" max="6690" width="11.42578125" style="2" customWidth="1"/>
    <col min="6691" max="6691" width="9.140625" style="2"/>
    <col min="6692" max="6692" width="11.42578125" style="2" customWidth="1"/>
    <col min="6693" max="6693" width="9.140625" style="2"/>
    <col min="6694" max="6694" width="11.42578125" style="2" customWidth="1"/>
    <col min="6695" max="6922" width="9.140625" style="2"/>
    <col min="6923" max="6923" width="11.28515625" style="2" customWidth="1"/>
    <col min="6924" max="6924" width="13.28515625" style="2" customWidth="1"/>
    <col min="6925" max="6926" width="11.140625" style="2" customWidth="1"/>
    <col min="6927" max="6927" width="9.28515625" style="2" customWidth="1"/>
    <col min="6928" max="6929" width="12.28515625" style="2" customWidth="1"/>
    <col min="6930" max="6930" width="7.7109375" style="2" customWidth="1"/>
    <col min="6931" max="6932" width="10.5703125" style="2" customWidth="1"/>
    <col min="6933" max="6933" width="7.7109375" style="2" customWidth="1"/>
    <col min="6934" max="6935" width="8.28515625" style="2" customWidth="1"/>
    <col min="6936" max="6936" width="8.42578125" style="2" customWidth="1"/>
    <col min="6937" max="6938" width="10.5703125" style="2" customWidth="1"/>
    <col min="6939" max="6939" width="9" style="2" customWidth="1"/>
    <col min="6940" max="6940" width="12.140625" style="2" customWidth="1"/>
    <col min="6941" max="6941" width="10.28515625" style="2" customWidth="1"/>
    <col min="6942" max="6942" width="7.42578125" style="2" customWidth="1"/>
    <col min="6943" max="6943" width="10.85546875" style="2" customWidth="1"/>
    <col min="6944" max="6944" width="9.28515625" style="2" customWidth="1"/>
    <col min="6945" max="6945" width="9.140625" style="2"/>
    <col min="6946" max="6946" width="11.42578125" style="2" customWidth="1"/>
    <col min="6947" max="6947" width="9.140625" style="2"/>
    <col min="6948" max="6948" width="11.42578125" style="2" customWidth="1"/>
    <col min="6949" max="6949" width="9.140625" style="2"/>
    <col min="6950" max="6950" width="11.42578125" style="2" customWidth="1"/>
    <col min="6951" max="7178" width="9.140625" style="2"/>
    <col min="7179" max="7179" width="11.28515625" style="2" customWidth="1"/>
    <col min="7180" max="7180" width="13.28515625" style="2" customWidth="1"/>
    <col min="7181" max="7182" width="11.140625" style="2" customWidth="1"/>
    <col min="7183" max="7183" width="9.28515625" style="2" customWidth="1"/>
    <col min="7184" max="7185" width="12.28515625" style="2" customWidth="1"/>
    <col min="7186" max="7186" width="7.7109375" style="2" customWidth="1"/>
    <col min="7187" max="7188" width="10.5703125" style="2" customWidth="1"/>
    <col min="7189" max="7189" width="7.7109375" style="2" customWidth="1"/>
    <col min="7190" max="7191" width="8.28515625" style="2" customWidth="1"/>
    <col min="7192" max="7192" width="8.42578125" style="2" customWidth="1"/>
    <col min="7193" max="7194" width="10.5703125" style="2" customWidth="1"/>
    <col min="7195" max="7195" width="9" style="2" customWidth="1"/>
    <col min="7196" max="7196" width="12.140625" style="2" customWidth="1"/>
    <col min="7197" max="7197" width="10.28515625" style="2" customWidth="1"/>
    <col min="7198" max="7198" width="7.42578125" style="2" customWidth="1"/>
    <col min="7199" max="7199" width="10.85546875" style="2" customWidth="1"/>
    <col min="7200" max="7200" width="9.28515625" style="2" customWidth="1"/>
    <col min="7201" max="7201" width="9.140625" style="2"/>
    <col min="7202" max="7202" width="11.42578125" style="2" customWidth="1"/>
    <col min="7203" max="7203" width="9.140625" style="2"/>
    <col min="7204" max="7204" width="11.42578125" style="2" customWidth="1"/>
    <col min="7205" max="7205" width="9.140625" style="2"/>
    <col min="7206" max="7206" width="11.42578125" style="2" customWidth="1"/>
    <col min="7207" max="7434" width="9.140625" style="2"/>
    <col min="7435" max="7435" width="11.28515625" style="2" customWidth="1"/>
    <col min="7436" max="7436" width="13.28515625" style="2" customWidth="1"/>
    <col min="7437" max="7438" width="11.140625" style="2" customWidth="1"/>
    <col min="7439" max="7439" width="9.28515625" style="2" customWidth="1"/>
    <col min="7440" max="7441" width="12.28515625" style="2" customWidth="1"/>
    <col min="7442" max="7442" width="7.7109375" style="2" customWidth="1"/>
    <col min="7443" max="7444" width="10.5703125" style="2" customWidth="1"/>
    <col min="7445" max="7445" width="7.7109375" style="2" customWidth="1"/>
    <col min="7446" max="7447" width="8.28515625" style="2" customWidth="1"/>
    <col min="7448" max="7448" width="8.42578125" style="2" customWidth="1"/>
    <col min="7449" max="7450" width="10.5703125" style="2" customWidth="1"/>
    <col min="7451" max="7451" width="9" style="2" customWidth="1"/>
    <col min="7452" max="7452" width="12.140625" style="2" customWidth="1"/>
    <col min="7453" max="7453" width="10.28515625" style="2" customWidth="1"/>
    <col min="7454" max="7454" width="7.42578125" style="2" customWidth="1"/>
    <col min="7455" max="7455" width="10.85546875" style="2" customWidth="1"/>
    <col min="7456" max="7456" width="9.28515625" style="2" customWidth="1"/>
    <col min="7457" max="7457" width="9.140625" style="2"/>
    <col min="7458" max="7458" width="11.42578125" style="2" customWidth="1"/>
    <col min="7459" max="7459" width="9.140625" style="2"/>
    <col min="7460" max="7460" width="11.42578125" style="2" customWidth="1"/>
    <col min="7461" max="7461" width="9.140625" style="2"/>
    <col min="7462" max="7462" width="11.42578125" style="2" customWidth="1"/>
    <col min="7463" max="7690" width="9.140625" style="2"/>
    <col min="7691" max="7691" width="11.28515625" style="2" customWidth="1"/>
    <col min="7692" max="7692" width="13.28515625" style="2" customWidth="1"/>
    <col min="7693" max="7694" width="11.140625" style="2" customWidth="1"/>
    <col min="7695" max="7695" width="9.28515625" style="2" customWidth="1"/>
    <col min="7696" max="7697" width="12.28515625" style="2" customWidth="1"/>
    <col min="7698" max="7698" width="7.7109375" style="2" customWidth="1"/>
    <col min="7699" max="7700" width="10.5703125" style="2" customWidth="1"/>
    <col min="7701" max="7701" width="7.7109375" style="2" customWidth="1"/>
    <col min="7702" max="7703" width="8.28515625" style="2" customWidth="1"/>
    <col min="7704" max="7704" width="8.42578125" style="2" customWidth="1"/>
    <col min="7705" max="7706" width="10.5703125" style="2" customWidth="1"/>
    <col min="7707" max="7707" width="9" style="2" customWidth="1"/>
    <col min="7708" max="7708" width="12.140625" style="2" customWidth="1"/>
    <col min="7709" max="7709" width="10.28515625" style="2" customWidth="1"/>
    <col min="7710" max="7710" width="7.42578125" style="2" customWidth="1"/>
    <col min="7711" max="7711" width="10.85546875" style="2" customWidth="1"/>
    <col min="7712" max="7712" width="9.28515625" style="2" customWidth="1"/>
    <col min="7713" max="7713" width="9.140625" style="2"/>
    <col min="7714" max="7714" width="11.42578125" style="2" customWidth="1"/>
    <col min="7715" max="7715" width="9.140625" style="2"/>
    <col min="7716" max="7716" width="11.42578125" style="2" customWidth="1"/>
    <col min="7717" max="7717" width="9.140625" style="2"/>
    <col min="7718" max="7718" width="11.42578125" style="2" customWidth="1"/>
    <col min="7719" max="7946" width="9.140625" style="2"/>
    <col min="7947" max="7947" width="11.28515625" style="2" customWidth="1"/>
    <col min="7948" max="7948" width="13.28515625" style="2" customWidth="1"/>
    <col min="7949" max="7950" width="11.140625" style="2" customWidth="1"/>
    <col min="7951" max="7951" width="9.28515625" style="2" customWidth="1"/>
    <col min="7952" max="7953" width="12.28515625" style="2" customWidth="1"/>
    <col min="7954" max="7954" width="7.7109375" style="2" customWidth="1"/>
    <col min="7955" max="7956" width="10.5703125" style="2" customWidth="1"/>
    <col min="7957" max="7957" width="7.7109375" style="2" customWidth="1"/>
    <col min="7958" max="7959" width="8.28515625" style="2" customWidth="1"/>
    <col min="7960" max="7960" width="8.42578125" style="2" customWidth="1"/>
    <col min="7961" max="7962" width="10.5703125" style="2" customWidth="1"/>
    <col min="7963" max="7963" width="9" style="2" customWidth="1"/>
    <col min="7964" max="7964" width="12.140625" style="2" customWidth="1"/>
    <col min="7965" max="7965" width="10.28515625" style="2" customWidth="1"/>
    <col min="7966" max="7966" width="7.42578125" style="2" customWidth="1"/>
    <col min="7967" max="7967" width="10.85546875" style="2" customWidth="1"/>
    <col min="7968" max="7968" width="9.28515625" style="2" customWidth="1"/>
    <col min="7969" max="7969" width="9.140625" style="2"/>
    <col min="7970" max="7970" width="11.42578125" style="2" customWidth="1"/>
    <col min="7971" max="7971" width="9.140625" style="2"/>
    <col min="7972" max="7972" width="11.42578125" style="2" customWidth="1"/>
    <col min="7973" max="7973" width="9.140625" style="2"/>
    <col min="7974" max="7974" width="11.42578125" style="2" customWidth="1"/>
    <col min="7975" max="8202" width="9.140625" style="2"/>
    <col min="8203" max="8203" width="11.28515625" style="2" customWidth="1"/>
    <col min="8204" max="8204" width="13.28515625" style="2" customWidth="1"/>
    <col min="8205" max="8206" width="11.140625" style="2" customWidth="1"/>
    <col min="8207" max="8207" width="9.28515625" style="2" customWidth="1"/>
    <col min="8208" max="8209" width="12.28515625" style="2" customWidth="1"/>
    <col min="8210" max="8210" width="7.7109375" style="2" customWidth="1"/>
    <col min="8211" max="8212" width="10.5703125" style="2" customWidth="1"/>
    <col min="8213" max="8213" width="7.7109375" style="2" customWidth="1"/>
    <col min="8214" max="8215" width="8.28515625" style="2" customWidth="1"/>
    <col min="8216" max="8216" width="8.42578125" style="2" customWidth="1"/>
    <col min="8217" max="8218" width="10.5703125" style="2" customWidth="1"/>
    <col min="8219" max="8219" width="9" style="2" customWidth="1"/>
    <col min="8220" max="8220" width="12.140625" style="2" customWidth="1"/>
    <col min="8221" max="8221" width="10.28515625" style="2" customWidth="1"/>
    <col min="8222" max="8222" width="7.42578125" style="2" customWidth="1"/>
    <col min="8223" max="8223" width="10.85546875" style="2" customWidth="1"/>
    <col min="8224" max="8224" width="9.28515625" style="2" customWidth="1"/>
    <col min="8225" max="8225" width="9.140625" style="2"/>
    <col min="8226" max="8226" width="11.42578125" style="2" customWidth="1"/>
    <col min="8227" max="8227" width="9.140625" style="2"/>
    <col min="8228" max="8228" width="11.42578125" style="2" customWidth="1"/>
    <col min="8229" max="8229" width="9.140625" style="2"/>
    <col min="8230" max="8230" width="11.42578125" style="2" customWidth="1"/>
    <col min="8231" max="8458" width="9.140625" style="2"/>
    <col min="8459" max="8459" width="11.28515625" style="2" customWidth="1"/>
    <col min="8460" max="8460" width="13.28515625" style="2" customWidth="1"/>
    <col min="8461" max="8462" width="11.140625" style="2" customWidth="1"/>
    <col min="8463" max="8463" width="9.28515625" style="2" customWidth="1"/>
    <col min="8464" max="8465" width="12.28515625" style="2" customWidth="1"/>
    <col min="8466" max="8466" width="7.7109375" style="2" customWidth="1"/>
    <col min="8467" max="8468" width="10.5703125" style="2" customWidth="1"/>
    <col min="8469" max="8469" width="7.7109375" style="2" customWidth="1"/>
    <col min="8470" max="8471" width="8.28515625" style="2" customWidth="1"/>
    <col min="8472" max="8472" width="8.42578125" style="2" customWidth="1"/>
    <col min="8473" max="8474" width="10.5703125" style="2" customWidth="1"/>
    <col min="8475" max="8475" width="9" style="2" customWidth="1"/>
    <col min="8476" max="8476" width="12.140625" style="2" customWidth="1"/>
    <col min="8477" max="8477" width="10.28515625" style="2" customWidth="1"/>
    <col min="8478" max="8478" width="7.42578125" style="2" customWidth="1"/>
    <col min="8479" max="8479" width="10.85546875" style="2" customWidth="1"/>
    <col min="8480" max="8480" width="9.28515625" style="2" customWidth="1"/>
    <col min="8481" max="8481" width="9.140625" style="2"/>
    <col min="8482" max="8482" width="11.42578125" style="2" customWidth="1"/>
    <col min="8483" max="8483" width="9.140625" style="2"/>
    <col min="8484" max="8484" width="11.42578125" style="2" customWidth="1"/>
    <col min="8485" max="8485" width="9.140625" style="2"/>
    <col min="8486" max="8486" width="11.42578125" style="2" customWidth="1"/>
    <col min="8487" max="8714" width="9.140625" style="2"/>
    <col min="8715" max="8715" width="11.28515625" style="2" customWidth="1"/>
    <col min="8716" max="8716" width="13.28515625" style="2" customWidth="1"/>
    <col min="8717" max="8718" width="11.140625" style="2" customWidth="1"/>
    <col min="8719" max="8719" width="9.28515625" style="2" customWidth="1"/>
    <col min="8720" max="8721" width="12.28515625" style="2" customWidth="1"/>
    <col min="8722" max="8722" width="7.7109375" style="2" customWidth="1"/>
    <col min="8723" max="8724" width="10.5703125" style="2" customWidth="1"/>
    <col min="8725" max="8725" width="7.7109375" style="2" customWidth="1"/>
    <col min="8726" max="8727" width="8.28515625" style="2" customWidth="1"/>
    <col min="8728" max="8728" width="8.42578125" style="2" customWidth="1"/>
    <col min="8729" max="8730" width="10.5703125" style="2" customWidth="1"/>
    <col min="8731" max="8731" width="9" style="2" customWidth="1"/>
    <col min="8732" max="8732" width="12.140625" style="2" customWidth="1"/>
    <col min="8733" max="8733" width="10.28515625" style="2" customWidth="1"/>
    <col min="8734" max="8734" width="7.42578125" style="2" customWidth="1"/>
    <col min="8735" max="8735" width="10.85546875" style="2" customWidth="1"/>
    <col min="8736" max="8736" width="9.28515625" style="2" customWidth="1"/>
    <col min="8737" max="8737" width="9.140625" style="2"/>
    <col min="8738" max="8738" width="11.42578125" style="2" customWidth="1"/>
    <col min="8739" max="8739" width="9.140625" style="2"/>
    <col min="8740" max="8740" width="11.42578125" style="2" customWidth="1"/>
    <col min="8741" max="8741" width="9.140625" style="2"/>
    <col min="8742" max="8742" width="11.42578125" style="2" customWidth="1"/>
    <col min="8743" max="8970" width="9.140625" style="2"/>
    <col min="8971" max="8971" width="11.28515625" style="2" customWidth="1"/>
    <col min="8972" max="8972" width="13.28515625" style="2" customWidth="1"/>
    <col min="8973" max="8974" width="11.140625" style="2" customWidth="1"/>
    <col min="8975" max="8975" width="9.28515625" style="2" customWidth="1"/>
    <col min="8976" max="8977" width="12.28515625" style="2" customWidth="1"/>
    <col min="8978" max="8978" width="7.7109375" style="2" customWidth="1"/>
    <col min="8979" max="8980" width="10.5703125" style="2" customWidth="1"/>
    <col min="8981" max="8981" width="7.7109375" style="2" customWidth="1"/>
    <col min="8982" max="8983" width="8.28515625" style="2" customWidth="1"/>
    <col min="8984" max="8984" width="8.42578125" style="2" customWidth="1"/>
    <col min="8985" max="8986" width="10.5703125" style="2" customWidth="1"/>
    <col min="8987" max="8987" width="9" style="2" customWidth="1"/>
    <col min="8988" max="8988" width="12.140625" style="2" customWidth="1"/>
    <col min="8989" max="8989" width="10.28515625" style="2" customWidth="1"/>
    <col min="8990" max="8990" width="7.42578125" style="2" customWidth="1"/>
    <col min="8991" max="8991" width="10.85546875" style="2" customWidth="1"/>
    <col min="8992" max="8992" width="9.28515625" style="2" customWidth="1"/>
    <col min="8993" max="8993" width="9.140625" style="2"/>
    <col min="8994" max="8994" width="11.42578125" style="2" customWidth="1"/>
    <col min="8995" max="8995" width="9.140625" style="2"/>
    <col min="8996" max="8996" width="11.42578125" style="2" customWidth="1"/>
    <col min="8997" max="8997" width="9.140625" style="2"/>
    <col min="8998" max="8998" width="11.42578125" style="2" customWidth="1"/>
    <col min="8999" max="9226" width="9.140625" style="2"/>
    <col min="9227" max="9227" width="11.28515625" style="2" customWidth="1"/>
    <col min="9228" max="9228" width="13.28515625" style="2" customWidth="1"/>
    <col min="9229" max="9230" width="11.140625" style="2" customWidth="1"/>
    <col min="9231" max="9231" width="9.28515625" style="2" customWidth="1"/>
    <col min="9232" max="9233" width="12.28515625" style="2" customWidth="1"/>
    <col min="9234" max="9234" width="7.7109375" style="2" customWidth="1"/>
    <col min="9235" max="9236" width="10.5703125" style="2" customWidth="1"/>
    <col min="9237" max="9237" width="7.7109375" style="2" customWidth="1"/>
    <col min="9238" max="9239" width="8.28515625" style="2" customWidth="1"/>
    <col min="9240" max="9240" width="8.42578125" style="2" customWidth="1"/>
    <col min="9241" max="9242" width="10.5703125" style="2" customWidth="1"/>
    <col min="9243" max="9243" width="9" style="2" customWidth="1"/>
    <col min="9244" max="9244" width="12.140625" style="2" customWidth="1"/>
    <col min="9245" max="9245" width="10.28515625" style="2" customWidth="1"/>
    <col min="9246" max="9246" width="7.42578125" style="2" customWidth="1"/>
    <col min="9247" max="9247" width="10.85546875" style="2" customWidth="1"/>
    <col min="9248" max="9248" width="9.28515625" style="2" customWidth="1"/>
    <col min="9249" max="9249" width="9.140625" style="2"/>
    <col min="9250" max="9250" width="11.42578125" style="2" customWidth="1"/>
    <col min="9251" max="9251" width="9.140625" style="2"/>
    <col min="9252" max="9252" width="11.42578125" style="2" customWidth="1"/>
    <col min="9253" max="9253" width="9.140625" style="2"/>
    <col min="9254" max="9254" width="11.42578125" style="2" customWidth="1"/>
    <col min="9255" max="9482" width="9.140625" style="2"/>
    <col min="9483" max="9483" width="11.28515625" style="2" customWidth="1"/>
    <col min="9484" max="9484" width="13.28515625" style="2" customWidth="1"/>
    <col min="9485" max="9486" width="11.140625" style="2" customWidth="1"/>
    <col min="9487" max="9487" width="9.28515625" style="2" customWidth="1"/>
    <col min="9488" max="9489" width="12.28515625" style="2" customWidth="1"/>
    <col min="9490" max="9490" width="7.7109375" style="2" customWidth="1"/>
    <col min="9491" max="9492" width="10.5703125" style="2" customWidth="1"/>
    <col min="9493" max="9493" width="7.7109375" style="2" customWidth="1"/>
    <col min="9494" max="9495" width="8.28515625" style="2" customWidth="1"/>
    <col min="9496" max="9496" width="8.42578125" style="2" customWidth="1"/>
    <col min="9497" max="9498" width="10.5703125" style="2" customWidth="1"/>
    <col min="9499" max="9499" width="9" style="2" customWidth="1"/>
    <col min="9500" max="9500" width="12.140625" style="2" customWidth="1"/>
    <col min="9501" max="9501" width="10.28515625" style="2" customWidth="1"/>
    <col min="9502" max="9502" width="7.42578125" style="2" customWidth="1"/>
    <col min="9503" max="9503" width="10.85546875" style="2" customWidth="1"/>
    <col min="9504" max="9504" width="9.28515625" style="2" customWidth="1"/>
    <col min="9505" max="9505" width="9.140625" style="2"/>
    <col min="9506" max="9506" width="11.42578125" style="2" customWidth="1"/>
    <col min="9507" max="9507" width="9.140625" style="2"/>
    <col min="9508" max="9508" width="11.42578125" style="2" customWidth="1"/>
    <col min="9509" max="9509" width="9.140625" style="2"/>
    <col min="9510" max="9510" width="11.42578125" style="2" customWidth="1"/>
    <col min="9511" max="9738" width="9.140625" style="2"/>
    <col min="9739" max="9739" width="11.28515625" style="2" customWidth="1"/>
    <col min="9740" max="9740" width="13.28515625" style="2" customWidth="1"/>
    <col min="9741" max="9742" width="11.140625" style="2" customWidth="1"/>
    <col min="9743" max="9743" width="9.28515625" style="2" customWidth="1"/>
    <col min="9744" max="9745" width="12.28515625" style="2" customWidth="1"/>
    <col min="9746" max="9746" width="7.7109375" style="2" customWidth="1"/>
    <col min="9747" max="9748" width="10.5703125" style="2" customWidth="1"/>
    <col min="9749" max="9749" width="7.7109375" style="2" customWidth="1"/>
    <col min="9750" max="9751" width="8.28515625" style="2" customWidth="1"/>
    <col min="9752" max="9752" width="8.42578125" style="2" customWidth="1"/>
    <col min="9753" max="9754" width="10.5703125" style="2" customWidth="1"/>
    <col min="9755" max="9755" width="9" style="2" customWidth="1"/>
    <col min="9756" max="9756" width="12.140625" style="2" customWidth="1"/>
    <col min="9757" max="9757" width="10.28515625" style="2" customWidth="1"/>
    <col min="9758" max="9758" width="7.42578125" style="2" customWidth="1"/>
    <col min="9759" max="9759" width="10.85546875" style="2" customWidth="1"/>
    <col min="9760" max="9760" width="9.28515625" style="2" customWidth="1"/>
    <col min="9761" max="9761" width="9.140625" style="2"/>
    <col min="9762" max="9762" width="11.42578125" style="2" customWidth="1"/>
    <col min="9763" max="9763" width="9.140625" style="2"/>
    <col min="9764" max="9764" width="11.42578125" style="2" customWidth="1"/>
    <col min="9765" max="9765" width="9.140625" style="2"/>
    <col min="9766" max="9766" width="11.42578125" style="2" customWidth="1"/>
    <col min="9767" max="9994" width="9.140625" style="2"/>
    <col min="9995" max="9995" width="11.28515625" style="2" customWidth="1"/>
    <col min="9996" max="9996" width="13.28515625" style="2" customWidth="1"/>
    <col min="9997" max="9998" width="11.140625" style="2" customWidth="1"/>
    <col min="9999" max="9999" width="9.28515625" style="2" customWidth="1"/>
    <col min="10000" max="10001" width="12.28515625" style="2" customWidth="1"/>
    <col min="10002" max="10002" width="7.7109375" style="2" customWidth="1"/>
    <col min="10003" max="10004" width="10.5703125" style="2" customWidth="1"/>
    <col min="10005" max="10005" width="7.7109375" style="2" customWidth="1"/>
    <col min="10006" max="10007" width="8.28515625" style="2" customWidth="1"/>
    <col min="10008" max="10008" width="8.42578125" style="2" customWidth="1"/>
    <col min="10009" max="10010" width="10.5703125" style="2" customWidth="1"/>
    <col min="10011" max="10011" width="9" style="2" customWidth="1"/>
    <col min="10012" max="10012" width="12.140625" style="2" customWidth="1"/>
    <col min="10013" max="10013" width="10.28515625" style="2" customWidth="1"/>
    <col min="10014" max="10014" width="7.42578125" style="2" customWidth="1"/>
    <col min="10015" max="10015" width="10.85546875" style="2" customWidth="1"/>
    <col min="10016" max="10016" width="9.28515625" style="2" customWidth="1"/>
    <col min="10017" max="10017" width="9.140625" style="2"/>
    <col min="10018" max="10018" width="11.42578125" style="2" customWidth="1"/>
    <col min="10019" max="10019" width="9.140625" style="2"/>
    <col min="10020" max="10020" width="11.42578125" style="2" customWidth="1"/>
    <col min="10021" max="10021" width="9.140625" style="2"/>
    <col min="10022" max="10022" width="11.42578125" style="2" customWidth="1"/>
    <col min="10023" max="10250" width="9.140625" style="2"/>
    <col min="10251" max="10251" width="11.28515625" style="2" customWidth="1"/>
    <col min="10252" max="10252" width="13.28515625" style="2" customWidth="1"/>
    <col min="10253" max="10254" width="11.140625" style="2" customWidth="1"/>
    <col min="10255" max="10255" width="9.28515625" style="2" customWidth="1"/>
    <col min="10256" max="10257" width="12.28515625" style="2" customWidth="1"/>
    <col min="10258" max="10258" width="7.7109375" style="2" customWidth="1"/>
    <col min="10259" max="10260" width="10.5703125" style="2" customWidth="1"/>
    <col min="10261" max="10261" width="7.7109375" style="2" customWidth="1"/>
    <col min="10262" max="10263" width="8.28515625" style="2" customWidth="1"/>
    <col min="10264" max="10264" width="8.42578125" style="2" customWidth="1"/>
    <col min="10265" max="10266" width="10.5703125" style="2" customWidth="1"/>
    <col min="10267" max="10267" width="9" style="2" customWidth="1"/>
    <col min="10268" max="10268" width="12.140625" style="2" customWidth="1"/>
    <col min="10269" max="10269" width="10.28515625" style="2" customWidth="1"/>
    <col min="10270" max="10270" width="7.42578125" style="2" customWidth="1"/>
    <col min="10271" max="10271" width="10.85546875" style="2" customWidth="1"/>
    <col min="10272" max="10272" width="9.28515625" style="2" customWidth="1"/>
    <col min="10273" max="10273" width="9.140625" style="2"/>
    <col min="10274" max="10274" width="11.42578125" style="2" customWidth="1"/>
    <col min="10275" max="10275" width="9.140625" style="2"/>
    <col min="10276" max="10276" width="11.42578125" style="2" customWidth="1"/>
    <col min="10277" max="10277" width="9.140625" style="2"/>
    <col min="10278" max="10278" width="11.42578125" style="2" customWidth="1"/>
    <col min="10279" max="10506" width="9.140625" style="2"/>
    <col min="10507" max="10507" width="11.28515625" style="2" customWidth="1"/>
    <col min="10508" max="10508" width="13.28515625" style="2" customWidth="1"/>
    <col min="10509" max="10510" width="11.140625" style="2" customWidth="1"/>
    <col min="10511" max="10511" width="9.28515625" style="2" customWidth="1"/>
    <col min="10512" max="10513" width="12.28515625" style="2" customWidth="1"/>
    <col min="10514" max="10514" width="7.7109375" style="2" customWidth="1"/>
    <col min="10515" max="10516" width="10.5703125" style="2" customWidth="1"/>
    <col min="10517" max="10517" width="7.7109375" style="2" customWidth="1"/>
    <col min="10518" max="10519" width="8.28515625" style="2" customWidth="1"/>
    <col min="10520" max="10520" width="8.42578125" style="2" customWidth="1"/>
    <col min="10521" max="10522" width="10.5703125" style="2" customWidth="1"/>
    <col min="10523" max="10523" width="9" style="2" customWidth="1"/>
    <col min="10524" max="10524" width="12.140625" style="2" customWidth="1"/>
    <col min="10525" max="10525" width="10.28515625" style="2" customWidth="1"/>
    <col min="10526" max="10526" width="7.42578125" style="2" customWidth="1"/>
    <col min="10527" max="10527" width="10.85546875" style="2" customWidth="1"/>
    <col min="10528" max="10528" width="9.28515625" style="2" customWidth="1"/>
    <col min="10529" max="10529" width="9.140625" style="2"/>
    <col min="10530" max="10530" width="11.42578125" style="2" customWidth="1"/>
    <col min="10531" max="10531" width="9.140625" style="2"/>
    <col min="10532" max="10532" width="11.42578125" style="2" customWidth="1"/>
    <col min="10533" max="10533" width="9.140625" style="2"/>
    <col min="10534" max="10534" width="11.42578125" style="2" customWidth="1"/>
    <col min="10535" max="10762" width="9.140625" style="2"/>
    <col min="10763" max="10763" width="11.28515625" style="2" customWidth="1"/>
    <col min="10764" max="10764" width="13.28515625" style="2" customWidth="1"/>
    <col min="10765" max="10766" width="11.140625" style="2" customWidth="1"/>
    <col min="10767" max="10767" width="9.28515625" style="2" customWidth="1"/>
    <col min="10768" max="10769" width="12.28515625" style="2" customWidth="1"/>
    <col min="10770" max="10770" width="7.7109375" style="2" customWidth="1"/>
    <col min="10771" max="10772" width="10.5703125" style="2" customWidth="1"/>
    <col min="10773" max="10773" width="7.7109375" style="2" customWidth="1"/>
    <col min="10774" max="10775" width="8.28515625" style="2" customWidth="1"/>
    <col min="10776" max="10776" width="8.42578125" style="2" customWidth="1"/>
    <col min="10777" max="10778" width="10.5703125" style="2" customWidth="1"/>
    <col min="10779" max="10779" width="9" style="2" customWidth="1"/>
    <col min="10780" max="10780" width="12.140625" style="2" customWidth="1"/>
    <col min="10781" max="10781" width="10.28515625" style="2" customWidth="1"/>
    <col min="10782" max="10782" width="7.42578125" style="2" customWidth="1"/>
    <col min="10783" max="10783" width="10.85546875" style="2" customWidth="1"/>
    <col min="10784" max="10784" width="9.28515625" style="2" customWidth="1"/>
    <col min="10785" max="10785" width="9.140625" style="2"/>
    <col min="10786" max="10786" width="11.42578125" style="2" customWidth="1"/>
    <col min="10787" max="10787" width="9.140625" style="2"/>
    <col min="10788" max="10788" width="11.42578125" style="2" customWidth="1"/>
    <col min="10789" max="10789" width="9.140625" style="2"/>
    <col min="10790" max="10790" width="11.42578125" style="2" customWidth="1"/>
    <col min="10791" max="11018" width="9.140625" style="2"/>
    <col min="11019" max="11019" width="11.28515625" style="2" customWidth="1"/>
    <col min="11020" max="11020" width="13.28515625" style="2" customWidth="1"/>
    <col min="11021" max="11022" width="11.140625" style="2" customWidth="1"/>
    <col min="11023" max="11023" width="9.28515625" style="2" customWidth="1"/>
    <col min="11024" max="11025" width="12.28515625" style="2" customWidth="1"/>
    <col min="11026" max="11026" width="7.7109375" style="2" customWidth="1"/>
    <col min="11027" max="11028" width="10.5703125" style="2" customWidth="1"/>
    <col min="11029" max="11029" width="7.7109375" style="2" customWidth="1"/>
    <col min="11030" max="11031" width="8.28515625" style="2" customWidth="1"/>
    <col min="11032" max="11032" width="8.42578125" style="2" customWidth="1"/>
    <col min="11033" max="11034" width="10.5703125" style="2" customWidth="1"/>
    <col min="11035" max="11035" width="9" style="2" customWidth="1"/>
    <col min="11036" max="11036" width="12.140625" style="2" customWidth="1"/>
    <col min="11037" max="11037" width="10.28515625" style="2" customWidth="1"/>
    <col min="11038" max="11038" width="7.42578125" style="2" customWidth="1"/>
    <col min="11039" max="11039" width="10.85546875" style="2" customWidth="1"/>
    <col min="11040" max="11040" width="9.28515625" style="2" customWidth="1"/>
    <col min="11041" max="11041" width="9.140625" style="2"/>
    <col min="11042" max="11042" width="11.42578125" style="2" customWidth="1"/>
    <col min="11043" max="11043" width="9.140625" style="2"/>
    <col min="11044" max="11044" width="11.42578125" style="2" customWidth="1"/>
    <col min="11045" max="11045" width="9.140625" style="2"/>
    <col min="11046" max="11046" width="11.42578125" style="2" customWidth="1"/>
    <col min="11047" max="11274" width="9.140625" style="2"/>
    <col min="11275" max="11275" width="11.28515625" style="2" customWidth="1"/>
    <col min="11276" max="11276" width="13.28515625" style="2" customWidth="1"/>
    <col min="11277" max="11278" width="11.140625" style="2" customWidth="1"/>
    <col min="11279" max="11279" width="9.28515625" style="2" customWidth="1"/>
    <col min="11280" max="11281" width="12.28515625" style="2" customWidth="1"/>
    <col min="11282" max="11282" width="7.7109375" style="2" customWidth="1"/>
    <col min="11283" max="11284" width="10.5703125" style="2" customWidth="1"/>
    <col min="11285" max="11285" width="7.7109375" style="2" customWidth="1"/>
    <col min="11286" max="11287" width="8.28515625" style="2" customWidth="1"/>
    <col min="11288" max="11288" width="8.42578125" style="2" customWidth="1"/>
    <col min="11289" max="11290" width="10.5703125" style="2" customWidth="1"/>
    <col min="11291" max="11291" width="9" style="2" customWidth="1"/>
    <col min="11292" max="11292" width="12.140625" style="2" customWidth="1"/>
    <col min="11293" max="11293" width="10.28515625" style="2" customWidth="1"/>
    <col min="11294" max="11294" width="7.42578125" style="2" customWidth="1"/>
    <col min="11295" max="11295" width="10.85546875" style="2" customWidth="1"/>
    <col min="11296" max="11296" width="9.28515625" style="2" customWidth="1"/>
    <col min="11297" max="11297" width="9.140625" style="2"/>
    <col min="11298" max="11298" width="11.42578125" style="2" customWidth="1"/>
    <col min="11299" max="11299" width="9.140625" style="2"/>
    <col min="11300" max="11300" width="11.42578125" style="2" customWidth="1"/>
    <col min="11301" max="11301" width="9.140625" style="2"/>
    <col min="11302" max="11302" width="11.42578125" style="2" customWidth="1"/>
    <col min="11303" max="11530" width="9.140625" style="2"/>
    <col min="11531" max="11531" width="11.28515625" style="2" customWidth="1"/>
    <col min="11532" max="11532" width="13.28515625" style="2" customWidth="1"/>
    <col min="11533" max="11534" width="11.140625" style="2" customWidth="1"/>
    <col min="11535" max="11535" width="9.28515625" style="2" customWidth="1"/>
    <col min="11536" max="11537" width="12.28515625" style="2" customWidth="1"/>
    <col min="11538" max="11538" width="7.7109375" style="2" customWidth="1"/>
    <col min="11539" max="11540" width="10.5703125" style="2" customWidth="1"/>
    <col min="11541" max="11541" width="7.7109375" style="2" customWidth="1"/>
    <col min="11542" max="11543" width="8.28515625" style="2" customWidth="1"/>
    <col min="11544" max="11544" width="8.42578125" style="2" customWidth="1"/>
    <col min="11545" max="11546" width="10.5703125" style="2" customWidth="1"/>
    <col min="11547" max="11547" width="9" style="2" customWidth="1"/>
    <col min="11548" max="11548" width="12.140625" style="2" customWidth="1"/>
    <col min="11549" max="11549" width="10.28515625" style="2" customWidth="1"/>
    <col min="11550" max="11550" width="7.42578125" style="2" customWidth="1"/>
    <col min="11551" max="11551" width="10.85546875" style="2" customWidth="1"/>
    <col min="11552" max="11552" width="9.28515625" style="2" customWidth="1"/>
    <col min="11553" max="11553" width="9.140625" style="2"/>
    <col min="11554" max="11554" width="11.42578125" style="2" customWidth="1"/>
    <col min="11555" max="11555" width="9.140625" style="2"/>
    <col min="11556" max="11556" width="11.42578125" style="2" customWidth="1"/>
    <col min="11557" max="11557" width="9.140625" style="2"/>
    <col min="11558" max="11558" width="11.42578125" style="2" customWidth="1"/>
    <col min="11559" max="11786" width="9.140625" style="2"/>
    <col min="11787" max="11787" width="11.28515625" style="2" customWidth="1"/>
    <col min="11788" max="11788" width="13.28515625" style="2" customWidth="1"/>
    <col min="11789" max="11790" width="11.140625" style="2" customWidth="1"/>
    <col min="11791" max="11791" width="9.28515625" style="2" customWidth="1"/>
    <col min="11792" max="11793" width="12.28515625" style="2" customWidth="1"/>
    <col min="11794" max="11794" width="7.7109375" style="2" customWidth="1"/>
    <col min="11795" max="11796" width="10.5703125" style="2" customWidth="1"/>
    <col min="11797" max="11797" width="7.7109375" style="2" customWidth="1"/>
    <col min="11798" max="11799" width="8.28515625" style="2" customWidth="1"/>
    <col min="11800" max="11800" width="8.42578125" style="2" customWidth="1"/>
    <col min="11801" max="11802" width="10.5703125" style="2" customWidth="1"/>
    <col min="11803" max="11803" width="9" style="2" customWidth="1"/>
    <col min="11804" max="11804" width="12.140625" style="2" customWidth="1"/>
    <col min="11805" max="11805" width="10.28515625" style="2" customWidth="1"/>
    <col min="11806" max="11806" width="7.42578125" style="2" customWidth="1"/>
    <col min="11807" max="11807" width="10.85546875" style="2" customWidth="1"/>
    <col min="11808" max="11808" width="9.28515625" style="2" customWidth="1"/>
    <col min="11809" max="11809" width="9.140625" style="2"/>
    <col min="11810" max="11810" width="11.42578125" style="2" customWidth="1"/>
    <col min="11811" max="11811" width="9.140625" style="2"/>
    <col min="11812" max="11812" width="11.42578125" style="2" customWidth="1"/>
    <col min="11813" max="11813" width="9.140625" style="2"/>
    <col min="11814" max="11814" width="11.42578125" style="2" customWidth="1"/>
    <col min="11815" max="12042" width="9.140625" style="2"/>
    <col min="12043" max="12043" width="11.28515625" style="2" customWidth="1"/>
    <col min="12044" max="12044" width="13.28515625" style="2" customWidth="1"/>
    <col min="12045" max="12046" width="11.140625" style="2" customWidth="1"/>
    <col min="12047" max="12047" width="9.28515625" style="2" customWidth="1"/>
    <col min="12048" max="12049" width="12.28515625" style="2" customWidth="1"/>
    <col min="12050" max="12050" width="7.7109375" style="2" customWidth="1"/>
    <col min="12051" max="12052" width="10.5703125" style="2" customWidth="1"/>
    <col min="12053" max="12053" width="7.7109375" style="2" customWidth="1"/>
    <col min="12054" max="12055" width="8.28515625" style="2" customWidth="1"/>
    <col min="12056" max="12056" width="8.42578125" style="2" customWidth="1"/>
    <col min="12057" max="12058" width="10.5703125" style="2" customWidth="1"/>
    <col min="12059" max="12059" width="9" style="2" customWidth="1"/>
    <col min="12060" max="12060" width="12.140625" style="2" customWidth="1"/>
    <col min="12061" max="12061" width="10.28515625" style="2" customWidth="1"/>
    <col min="12062" max="12062" width="7.42578125" style="2" customWidth="1"/>
    <col min="12063" max="12063" width="10.85546875" style="2" customWidth="1"/>
    <col min="12064" max="12064" width="9.28515625" style="2" customWidth="1"/>
    <col min="12065" max="12065" width="9.140625" style="2"/>
    <col min="12066" max="12066" width="11.42578125" style="2" customWidth="1"/>
    <col min="12067" max="12067" width="9.140625" style="2"/>
    <col min="12068" max="12068" width="11.42578125" style="2" customWidth="1"/>
    <col min="12069" max="12069" width="9.140625" style="2"/>
    <col min="12070" max="12070" width="11.42578125" style="2" customWidth="1"/>
    <col min="12071" max="12298" width="9.140625" style="2"/>
    <col min="12299" max="12299" width="11.28515625" style="2" customWidth="1"/>
    <col min="12300" max="12300" width="13.28515625" style="2" customWidth="1"/>
    <col min="12301" max="12302" width="11.140625" style="2" customWidth="1"/>
    <col min="12303" max="12303" width="9.28515625" style="2" customWidth="1"/>
    <col min="12304" max="12305" width="12.28515625" style="2" customWidth="1"/>
    <col min="12306" max="12306" width="7.7109375" style="2" customWidth="1"/>
    <col min="12307" max="12308" width="10.5703125" style="2" customWidth="1"/>
    <col min="12309" max="12309" width="7.7109375" style="2" customWidth="1"/>
    <col min="12310" max="12311" width="8.28515625" style="2" customWidth="1"/>
    <col min="12312" max="12312" width="8.42578125" style="2" customWidth="1"/>
    <col min="12313" max="12314" width="10.5703125" style="2" customWidth="1"/>
    <col min="12315" max="12315" width="9" style="2" customWidth="1"/>
    <col min="12316" max="12316" width="12.140625" style="2" customWidth="1"/>
    <col min="12317" max="12317" width="10.28515625" style="2" customWidth="1"/>
    <col min="12318" max="12318" width="7.42578125" style="2" customWidth="1"/>
    <col min="12319" max="12319" width="10.85546875" style="2" customWidth="1"/>
    <col min="12320" max="12320" width="9.28515625" style="2" customWidth="1"/>
    <col min="12321" max="12321" width="9.140625" style="2"/>
    <col min="12322" max="12322" width="11.42578125" style="2" customWidth="1"/>
    <col min="12323" max="12323" width="9.140625" style="2"/>
    <col min="12324" max="12324" width="11.42578125" style="2" customWidth="1"/>
    <col min="12325" max="12325" width="9.140625" style="2"/>
    <col min="12326" max="12326" width="11.42578125" style="2" customWidth="1"/>
    <col min="12327" max="12554" width="9.140625" style="2"/>
    <col min="12555" max="12555" width="11.28515625" style="2" customWidth="1"/>
    <col min="12556" max="12556" width="13.28515625" style="2" customWidth="1"/>
    <col min="12557" max="12558" width="11.140625" style="2" customWidth="1"/>
    <col min="12559" max="12559" width="9.28515625" style="2" customWidth="1"/>
    <col min="12560" max="12561" width="12.28515625" style="2" customWidth="1"/>
    <col min="12562" max="12562" width="7.7109375" style="2" customWidth="1"/>
    <col min="12563" max="12564" width="10.5703125" style="2" customWidth="1"/>
    <col min="12565" max="12565" width="7.7109375" style="2" customWidth="1"/>
    <col min="12566" max="12567" width="8.28515625" style="2" customWidth="1"/>
    <col min="12568" max="12568" width="8.42578125" style="2" customWidth="1"/>
    <col min="12569" max="12570" width="10.5703125" style="2" customWidth="1"/>
    <col min="12571" max="12571" width="9" style="2" customWidth="1"/>
    <col min="12572" max="12572" width="12.140625" style="2" customWidth="1"/>
    <col min="12573" max="12573" width="10.28515625" style="2" customWidth="1"/>
    <col min="12574" max="12574" width="7.42578125" style="2" customWidth="1"/>
    <col min="12575" max="12575" width="10.85546875" style="2" customWidth="1"/>
    <col min="12576" max="12576" width="9.28515625" style="2" customWidth="1"/>
    <col min="12577" max="12577" width="9.140625" style="2"/>
    <col min="12578" max="12578" width="11.42578125" style="2" customWidth="1"/>
    <col min="12579" max="12579" width="9.140625" style="2"/>
    <col min="12580" max="12580" width="11.42578125" style="2" customWidth="1"/>
    <col min="12581" max="12581" width="9.140625" style="2"/>
    <col min="12582" max="12582" width="11.42578125" style="2" customWidth="1"/>
    <col min="12583" max="12810" width="9.140625" style="2"/>
    <col min="12811" max="12811" width="11.28515625" style="2" customWidth="1"/>
    <col min="12812" max="12812" width="13.28515625" style="2" customWidth="1"/>
    <col min="12813" max="12814" width="11.140625" style="2" customWidth="1"/>
    <col min="12815" max="12815" width="9.28515625" style="2" customWidth="1"/>
    <col min="12816" max="12817" width="12.28515625" style="2" customWidth="1"/>
    <col min="12818" max="12818" width="7.7109375" style="2" customWidth="1"/>
    <col min="12819" max="12820" width="10.5703125" style="2" customWidth="1"/>
    <col min="12821" max="12821" width="7.7109375" style="2" customWidth="1"/>
    <col min="12822" max="12823" width="8.28515625" style="2" customWidth="1"/>
    <col min="12824" max="12824" width="8.42578125" style="2" customWidth="1"/>
    <col min="12825" max="12826" width="10.5703125" style="2" customWidth="1"/>
    <col min="12827" max="12827" width="9" style="2" customWidth="1"/>
    <col min="12828" max="12828" width="12.140625" style="2" customWidth="1"/>
    <col min="12829" max="12829" width="10.28515625" style="2" customWidth="1"/>
    <col min="12830" max="12830" width="7.42578125" style="2" customWidth="1"/>
    <col min="12831" max="12831" width="10.85546875" style="2" customWidth="1"/>
    <col min="12832" max="12832" width="9.28515625" style="2" customWidth="1"/>
    <col min="12833" max="12833" width="9.140625" style="2"/>
    <col min="12834" max="12834" width="11.42578125" style="2" customWidth="1"/>
    <col min="12835" max="12835" width="9.140625" style="2"/>
    <col min="12836" max="12836" width="11.42578125" style="2" customWidth="1"/>
    <col min="12837" max="12837" width="9.140625" style="2"/>
    <col min="12838" max="12838" width="11.42578125" style="2" customWidth="1"/>
    <col min="12839" max="13066" width="9.140625" style="2"/>
    <col min="13067" max="13067" width="11.28515625" style="2" customWidth="1"/>
    <col min="13068" max="13068" width="13.28515625" style="2" customWidth="1"/>
    <col min="13069" max="13070" width="11.140625" style="2" customWidth="1"/>
    <col min="13071" max="13071" width="9.28515625" style="2" customWidth="1"/>
    <col min="13072" max="13073" width="12.28515625" style="2" customWidth="1"/>
    <col min="13074" max="13074" width="7.7109375" style="2" customWidth="1"/>
    <col min="13075" max="13076" width="10.5703125" style="2" customWidth="1"/>
    <col min="13077" max="13077" width="7.7109375" style="2" customWidth="1"/>
    <col min="13078" max="13079" width="8.28515625" style="2" customWidth="1"/>
    <col min="13080" max="13080" width="8.42578125" style="2" customWidth="1"/>
    <col min="13081" max="13082" width="10.5703125" style="2" customWidth="1"/>
    <col min="13083" max="13083" width="9" style="2" customWidth="1"/>
    <col min="13084" max="13084" width="12.140625" style="2" customWidth="1"/>
    <col min="13085" max="13085" width="10.28515625" style="2" customWidth="1"/>
    <col min="13086" max="13086" width="7.42578125" style="2" customWidth="1"/>
    <col min="13087" max="13087" width="10.85546875" style="2" customWidth="1"/>
    <col min="13088" max="13088" width="9.28515625" style="2" customWidth="1"/>
    <col min="13089" max="13089" width="9.140625" style="2"/>
    <col min="13090" max="13090" width="11.42578125" style="2" customWidth="1"/>
    <col min="13091" max="13091" width="9.140625" style="2"/>
    <col min="13092" max="13092" width="11.42578125" style="2" customWidth="1"/>
    <col min="13093" max="13093" width="9.140625" style="2"/>
    <col min="13094" max="13094" width="11.42578125" style="2" customWidth="1"/>
    <col min="13095" max="13322" width="9.140625" style="2"/>
    <col min="13323" max="13323" width="11.28515625" style="2" customWidth="1"/>
    <col min="13324" max="13324" width="13.28515625" style="2" customWidth="1"/>
    <col min="13325" max="13326" width="11.140625" style="2" customWidth="1"/>
    <col min="13327" max="13327" width="9.28515625" style="2" customWidth="1"/>
    <col min="13328" max="13329" width="12.28515625" style="2" customWidth="1"/>
    <col min="13330" max="13330" width="7.7109375" style="2" customWidth="1"/>
    <col min="13331" max="13332" width="10.5703125" style="2" customWidth="1"/>
    <col min="13333" max="13333" width="7.7109375" style="2" customWidth="1"/>
    <col min="13334" max="13335" width="8.28515625" style="2" customWidth="1"/>
    <col min="13336" max="13336" width="8.42578125" style="2" customWidth="1"/>
    <col min="13337" max="13338" width="10.5703125" style="2" customWidth="1"/>
    <col min="13339" max="13339" width="9" style="2" customWidth="1"/>
    <col min="13340" max="13340" width="12.140625" style="2" customWidth="1"/>
    <col min="13341" max="13341" width="10.28515625" style="2" customWidth="1"/>
    <col min="13342" max="13342" width="7.42578125" style="2" customWidth="1"/>
    <col min="13343" max="13343" width="10.85546875" style="2" customWidth="1"/>
    <col min="13344" max="13344" width="9.28515625" style="2" customWidth="1"/>
    <col min="13345" max="13345" width="9.140625" style="2"/>
    <col min="13346" max="13346" width="11.42578125" style="2" customWidth="1"/>
    <col min="13347" max="13347" width="9.140625" style="2"/>
    <col min="13348" max="13348" width="11.42578125" style="2" customWidth="1"/>
    <col min="13349" max="13349" width="9.140625" style="2"/>
    <col min="13350" max="13350" width="11.42578125" style="2" customWidth="1"/>
    <col min="13351" max="13578" width="9.140625" style="2"/>
    <col min="13579" max="13579" width="11.28515625" style="2" customWidth="1"/>
    <col min="13580" max="13580" width="13.28515625" style="2" customWidth="1"/>
    <col min="13581" max="13582" width="11.140625" style="2" customWidth="1"/>
    <col min="13583" max="13583" width="9.28515625" style="2" customWidth="1"/>
    <col min="13584" max="13585" width="12.28515625" style="2" customWidth="1"/>
    <col min="13586" max="13586" width="7.7109375" style="2" customWidth="1"/>
    <col min="13587" max="13588" width="10.5703125" style="2" customWidth="1"/>
    <col min="13589" max="13589" width="7.7109375" style="2" customWidth="1"/>
    <col min="13590" max="13591" width="8.28515625" style="2" customWidth="1"/>
    <col min="13592" max="13592" width="8.42578125" style="2" customWidth="1"/>
    <col min="13593" max="13594" width="10.5703125" style="2" customWidth="1"/>
    <col min="13595" max="13595" width="9" style="2" customWidth="1"/>
    <col min="13596" max="13596" width="12.140625" style="2" customWidth="1"/>
    <col min="13597" max="13597" width="10.28515625" style="2" customWidth="1"/>
    <col min="13598" max="13598" width="7.42578125" style="2" customWidth="1"/>
    <col min="13599" max="13599" width="10.85546875" style="2" customWidth="1"/>
    <col min="13600" max="13600" width="9.28515625" style="2" customWidth="1"/>
    <col min="13601" max="13601" width="9.140625" style="2"/>
    <col min="13602" max="13602" width="11.42578125" style="2" customWidth="1"/>
    <col min="13603" max="13603" width="9.140625" style="2"/>
    <col min="13604" max="13604" width="11.42578125" style="2" customWidth="1"/>
    <col min="13605" max="13605" width="9.140625" style="2"/>
    <col min="13606" max="13606" width="11.42578125" style="2" customWidth="1"/>
    <col min="13607" max="13834" width="9.140625" style="2"/>
    <col min="13835" max="13835" width="11.28515625" style="2" customWidth="1"/>
    <col min="13836" max="13836" width="13.28515625" style="2" customWidth="1"/>
    <col min="13837" max="13838" width="11.140625" style="2" customWidth="1"/>
    <col min="13839" max="13839" width="9.28515625" style="2" customWidth="1"/>
    <col min="13840" max="13841" width="12.28515625" style="2" customWidth="1"/>
    <col min="13842" max="13842" width="7.7109375" style="2" customWidth="1"/>
    <col min="13843" max="13844" width="10.5703125" style="2" customWidth="1"/>
    <col min="13845" max="13845" width="7.7109375" style="2" customWidth="1"/>
    <col min="13846" max="13847" width="8.28515625" style="2" customWidth="1"/>
    <col min="13848" max="13848" width="8.42578125" style="2" customWidth="1"/>
    <col min="13849" max="13850" width="10.5703125" style="2" customWidth="1"/>
    <col min="13851" max="13851" width="9" style="2" customWidth="1"/>
    <col min="13852" max="13852" width="12.140625" style="2" customWidth="1"/>
    <col min="13853" max="13853" width="10.28515625" style="2" customWidth="1"/>
    <col min="13854" max="13854" width="7.42578125" style="2" customWidth="1"/>
    <col min="13855" max="13855" width="10.85546875" style="2" customWidth="1"/>
    <col min="13856" max="13856" width="9.28515625" style="2" customWidth="1"/>
    <col min="13857" max="13857" width="9.140625" style="2"/>
    <col min="13858" max="13858" width="11.42578125" style="2" customWidth="1"/>
    <col min="13859" max="13859" width="9.140625" style="2"/>
    <col min="13860" max="13860" width="11.42578125" style="2" customWidth="1"/>
    <col min="13861" max="13861" width="9.140625" style="2"/>
    <col min="13862" max="13862" width="11.42578125" style="2" customWidth="1"/>
    <col min="13863" max="14090" width="9.140625" style="2"/>
    <col min="14091" max="14091" width="11.28515625" style="2" customWidth="1"/>
    <col min="14092" max="14092" width="13.28515625" style="2" customWidth="1"/>
    <col min="14093" max="14094" width="11.140625" style="2" customWidth="1"/>
    <col min="14095" max="14095" width="9.28515625" style="2" customWidth="1"/>
    <col min="14096" max="14097" width="12.28515625" style="2" customWidth="1"/>
    <col min="14098" max="14098" width="7.7109375" style="2" customWidth="1"/>
    <col min="14099" max="14100" width="10.5703125" style="2" customWidth="1"/>
    <col min="14101" max="14101" width="7.7109375" style="2" customWidth="1"/>
    <col min="14102" max="14103" width="8.28515625" style="2" customWidth="1"/>
    <col min="14104" max="14104" width="8.42578125" style="2" customWidth="1"/>
    <col min="14105" max="14106" width="10.5703125" style="2" customWidth="1"/>
    <col min="14107" max="14107" width="9" style="2" customWidth="1"/>
    <col min="14108" max="14108" width="12.140625" style="2" customWidth="1"/>
    <col min="14109" max="14109" width="10.28515625" style="2" customWidth="1"/>
    <col min="14110" max="14110" width="7.42578125" style="2" customWidth="1"/>
    <col min="14111" max="14111" width="10.85546875" style="2" customWidth="1"/>
    <col min="14112" max="14112" width="9.28515625" style="2" customWidth="1"/>
    <col min="14113" max="14113" width="9.140625" style="2"/>
    <col min="14114" max="14114" width="11.42578125" style="2" customWidth="1"/>
    <col min="14115" max="14115" width="9.140625" style="2"/>
    <col min="14116" max="14116" width="11.42578125" style="2" customWidth="1"/>
    <col min="14117" max="14117" width="9.140625" style="2"/>
    <col min="14118" max="14118" width="11.42578125" style="2" customWidth="1"/>
    <col min="14119" max="14346" width="9.140625" style="2"/>
    <col min="14347" max="14347" width="11.28515625" style="2" customWidth="1"/>
    <col min="14348" max="14348" width="13.28515625" style="2" customWidth="1"/>
    <col min="14349" max="14350" width="11.140625" style="2" customWidth="1"/>
    <col min="14351" max="14351" width="9.28515625" style="2" customWidth="1"/>
    <col min="14352" max="14353" width="12.28515625" style="2" customWidth="1"/>
    <col min="14354" max="14354" width="7.7109375" style="2" customWidth="1"/>
    <col min="14355" max="14356" width="10.5703125" style="2" customWidth="1"/>
    <col min="14357" max="14357" width="7.7109375" style="2" customWidth="1"/>
    <col min="14358" max="14359" width="8.28515625" style="2" customWidth="1"/>
    <col min="14360" max="14360" width="8.42578125" style="2" customWidth="1"/>
    <col min="14361" max="14362" width="10.5703125" style="2" customWidth="1"/>
    <col min="14363" max="14363" width="9" style="2" customWidth="1"/>
    <col min="14364" max="14364" width="12.140625" style="2" customWidth="1"/>
    <col min="14365" max="14365" width="10.28515625" style="2" customWidth="1"/>
    <col min="14366" max="14366" width="7.42578125" style="2" customWidth="1"/>
    <col min="14367" max="14367" width="10.85546875" style="2" customWidth="1"/>
    <col min="14368" max="14368" width="9.28515625" style="2" customWidth="1"/>
    <col min="14369" max="14369" width="9.140625" style="2"/>
    <col min="14370" max="14370" width="11.42578125" style="2" customWidth="1"/>
    <col min="14371" max="14371" width="9.140625" style="2"/>
    <col min="14372" max="14372" width="11.42578125" style="2" customWidth="1"/>
    <col min="14373" max="14373" width="9.140625" style="2"/>
    <col min="14374" max="14374" width="11.42578125" style="2" customWidth="1"/>
    <col min="14375" max="14602" width="9.140625" style="2"/>
    <col min="14603" max="14603" width="11.28515625" style="2" customWidth="1"/>
    <col min="14604" max="14604" width="13.28515625" style="2" customWidth="1"/>
    <col min="14605" max="14606" width="11.140625" style="2" customWidth="1"/>
    <col min="14607" max="14607" width="9.28515625" style="2" customWidth="1"/>
    <col min="14608" max="14609" width="12.28515625" style="2" customWidth="1"/>
    <col min="14610" max="14610" width="7.7109375" style="2" customWidth="1"/>
    <col min="14611" max="14612" width="10.5703125" style="2" customWidth="1"/>
    <col min="14613" max="14613" width="7.7109375" style="2" customWidth="1"/>
    <col min="14614" max="14615" width="8.28515625" style="2" customWidth="1"/>
    <col min="14616" max="14616" width="8.42578125" style="2" customWidth="1"/>
    <col min="14617" max="14618" width="10.5703125" style="2" customWidth="1"/>
    <col min="14619" max="14619" width="9" style="2" customWidth="1"/>
    <col min="14620" max="14620" width="12.140625" style="2" customWidth="1"/>
    <col min="14621" max="14621" width="10.28515625" style="2" customWidth="1"/>
    <col min="14622" max="14622" width="7.42578125" style="2" customWidth="1"/>
    <col min="14623" max="14623" width="10.85546875" style="2" customWidth="1"/>
    <col min="14624" max="14624" width="9.28515625" style="2" customWidth="1"/>
    <col min="14625" max="14625" width="9.140625" style="2"/>
    <col min="14626" max="14626" width="11.42578125" style="2" customWidth="1"/>
    <col min="14627" max="14627" width="9.140625" style="2"/>
    <col min="14628" max="14628" width="11.42578125" style="2" customWidth="1"/>
    <col min="14629" max="14629" width="9.140625" style="2"/>
    <col min="14630" max="14630" width="11.42578125" style="2" customWidth="1"/>
    <col min="14631" max="14858" width="9.140625" style="2"/>
    <col min="14859" max="14859" width="11.28515625" style="2" customWidth="1"/>
    <col min="14860" max="14860" width="13.28515625" style="2" customWidth="1"/>
    <col min="14861" max="14862" width="11.140625" style="2" customWidth="1"/>
    <col min="14863" max="14863" width="9.28515625" style="2" customWidth="1"/>
    <col min="14864" max="14865" width="12.28515625" style="2" customWidth="1"/>
    <col min="14866" max="14866" width="7.7109375" style="2" customWidth="1"/>
    <col min="14867" max="14868" width="10.5703125" style="2" customWidth="1"/>
    <col min="14869" max="14869" width="7.7109375" style="2" customWidth="1"/>
    <col min="14870" max="14871" width="8.28515625" style="2" customWidth="1"/>
    <col min="14872" max="14872" width="8.42578125" style="2" customWidth="1"/>
    <col min="14873" max="14874" width="10.5703125" style="2" customWidth="1"/>
    <col min="14875" max="14875" width="9" style="2" customWidth="1"/>
    <col min="14876" max="14876" width="12.140625" style="2" customWidth="1"/>
    <col min="14877" max="14877" width="10.28515625" style="2" customWidth="1"/>
    <col min="14878" max="14878" width="7.42578125" style="2" customWidth="1"/>
    <col min="14879" max="14879" width="10.85546875" style="2" customWidth="1"/>
    <col min="14880" max="14880" width="9.28515625" style="2" customWidth="1"/>
    <col min="14881" max="14881" width="9.140625" style="2"/>
    <col min="14882" max="14882" width="11.42578125" style="2" customWidth="1"/>
    <col min="14883" max="14883" width="9.140625" style="2"/>
    <col min="14884" max="14884" width="11.42578125" style="2" customWidth="1"/>
    <col min="14885" max="14885" width="9.140625" style="2"/>
    <col min="14886" max="14886" width="11.42578125" style="2" customWidth="1"/>
    <col min="14887" max="15114" width="9.140625" style="2"/>
    <col min="15115" max="15115" width="11.28515625" style="2" customWidth="1"/>
    <col min="15116" max="15116" width="13.28515625" style="2" customWidth="1"/>
    <col min="15117" max="15118" width="11.140625" style="2" customWidth="1"/>
    <col min="15119" max="15119" width="9.28515625" style="2" customWidth="1"/>
    <col min="15120" max="15121" width="12.28515625" style="2" customWidth="1"/>
    <col min="15122" max="15122" width="7.7109375" style="2" customWidth="1"/>
    <col min="15123" max="15124" width="10.5703125" style="2" customWidth="1"/>
    <col min="15125" max="15125" width="7.7109375" style="2" customWidth="1"/>
    <col min="15126" max="15127" width="8.28515625" style="2" customWidth="1"/>
    <col min="15128" max="15128" width="8.42578125" style="2" customWidth="1"/>
    <col min="15129" max="15130" width="10.5703125" style="2" customWidth="1"/>
    <col min="15131" max="15131" width="9" style="2" customWidth="1"/>
    <col min="15132" max="15132" width="12.140625" style="2" customWidth="1"/>
    <col min="15133" max="15133" width="10.28515625" style="2" customWidth="1"/>
    <col min="15134" max="15134" width="7.42578125" style="2" customWidth="1"/>
    <col min="15135" max="15135" width="10.85546875" style="2" customWidth="1"/>
    <col min="15136" max="15136" width="9.28515625" style="2" customWidth="1"/>
    <col min="15137" max="15137" width="9.140625" style="2"/>
    <col min="15138" max="15138" width="11.42578125" style="2" customWidth="1"/>
    <col min="15139" max="15139" width="9.140625" style="2"/>
    <col min="15140" max="15140" width="11.42578125" style="2" customWidth="1"/>
    <col min="15141" max="15141" width="9.140625" style="2"/>
    <col min="15142" max="15142" width="11.42578125" style="2" customWidth="1"/>
    <col min="15143" max="15370" width="9.140625" style="2"/>
    <col min="15371" max="15371" width="11.28515625" style="2" customWidth="1"/>
    <col min="15372" max="15372" width="13.28515625" style="2" customWidth="1"/>
    <col min="15373" max="15374" width="11.140625" style="2" customWidth="1"/>
    <col min="15375" max="15375" width="9.28515625" style="2" customWidth="1"/>
    <col min="15376" max="15377" width="12.28515625" style="2" customWidth="1"/>
    <col min="15378" max="15378" width="7.7109375" style="2" customWidth="1"/>
    <col min="15379" max="15380" width="10.5703125" style="2" customWidth="1"/>
    <col min="15381" max="15381" width="7.7109375" style="2" customWidth="1"/>
    <col min="15382" max="15383" width="8.28515625" style="2" customWidth="1"/>
    <col min="15384" max="15384" width="8.42578125" style="2" customWidth="1"/>
    <col min="15385" max="15386" width="10.5703125" style="2" customWidth="1"/>
    <col min="15387" max="15387" width="9" style="2" customWidth="1"/>
    <col min="15388" max="15388" width="12.140625" style="2" customWidth="1"/>
    <col min="15389" max="15389" width="10.28515625" style="2" customWidth="1"/>
    <col min="15390" max="15390" width="7.42578125" style="2" customWidth="1"/>
    <col min="15391" max="15391" width="10.85546875" style="2" customWidth="1"/>
    <col min="15392" max="15392" width="9.28515625" style="2" customWidth="1"/>
    <col min="15393" max="15393" width="9.140625" style="2"/>
    <col min="15394" max="15394" width="11.42578125" style="2" customWidth="1"/>
    <col min="15395" max="15395" width="9.140625" style="2"/>
    <col min="15396" max="15396" width="11.42578125" style="2" customWidth="1"/>
    <col min="15397" max="15397" width="9.140625" style="2"/>
    <col min="15398" max="15398" width="11.42578125" style="2" customWidth="1"/>
    <col min="15399" max="15626" width="9.140625" style="2"/>
    <col min="15627" max="15627" width="11.28515625" style="2" customWidth="1"/>
    <col min="15628" max="15628" width="13.28515625" style="2" customWidth="1"/>
    <col min="15629" max="15630" width="11.140625" style="2" customWidth="1"/>
    <col min="15631" max="15631" width="9.28515625" style="2" customWidth="1"/>
    <col min="15632" max="15633" width="12.28515625" style="2" customWidth="1"/>
    <col min="15634" max="15634" width="7.7109375" style="2" customWidth="1"/>
    <col min="15635" max="15636" width="10.5703125" style="2" customWidth="1"/>
    <col min="15637" max="15637" width="7.7109375" style="2" customWidth="1"/>
    <col min="15638" max="15639" width="8.28515625" style="2" customWidth="1"/>
    <col min="15640" max="15640" width="8.42578125" style="2" customWidth="1"/>
    <col min="15641" max="15642" width="10.5703125" style="2" customWidth="1"/>
    <col min="15643" max="15643" width="9" style="2" customWidth="1"/>
    <col min="15644" max="15644" width="12.140625" style="2" customWidth="1"/>
    <col min="15645" max="15645" width="10.28515625" style="2" customWidth="1"/>
    <col min="15646" max="15646" width="7.42578125" style="2" customWidth="1"/>
    <col min="15647" max="15647" width="10.85546875" style="2" customWidth="1"/>
    <col min="15648" max="15648" width="9.28515625" style="2" customWidth="1"/>
    <col min="15649" max="15649" width="9.140625" style="2"/>
    <col min="15650" max="15650" width="11.42578125" style="2" customWidth="1"/>
    <col min="15651" max="15651" width="9.140625" style="2"/>
    <col min="15652" max="15652" width="11.42578125" style="2" customWidth="1"/>
    <col min="15653" max="15653" width="9.140625" style="2"/>
    <col min="15654" max="15654" width="11.42578125" style="2" customWidth="1"/>
    <col min="15655" max="15882" width="9.140625" style="2"/>
    <col min="15883" max="15883" width="11.28515625" style="2" customWidth="1"/>
    <col min="15884" max="15884" width="13.28515625" style="2" customWidth="1"/>
    <col min="15885" max="15886" width="11.140625" style="2" customWidth="1"/>
    <col min="15887" max="15887" width="9.28515625" style="2" customWidth="1"/>
    <col min="15888" max="15889" width="12.28515625" style="2" customWidth="1"/>
    <col min="15890" max="15890" width="7.7109375" style="2" customWidth="1"/>
    <col min="15891" max="15892" width="10.5703125" style="2" customWidth="1"/>
    <col min="15893" max="15893" width="7.7109375" style="2" customWidth="1"/>
    <col min="15894" max="15895" width="8.28515625" style="2" customWidth="1"/>
    <col min="15896" max="15896" width="8.42578125" style="2" customWidth="1"/>
    <col min="15897" max="15898" width="10.5703125" style="2" customWidth="1"/>
    <col min="15899" max="15899" width="9" style="2" customWidth="1"/>
    <col min="15900" max="15900" width="12.140625" style="2" customWidth="1"/>
    <col min="15901" max="15901" width="10.28515625" style="2" customWidth="1"/>
    <col min="15902" max="15902" width="7.42578125" style="2" customWidth="1"/>
    <col min="15903" max="15903" width="10.85546875" style="2" customWidth="1"/>
    <col min="15904" max="15904" width="9.28515625" style="2" customWidth="1"/>
    <col min="15905" max="15905" width="9.140625" style="2"/>
    <col min="15906" max="15906" width="11.42578125" style="2" customWidth="1"/>
    <col min="15907" max="15907" width="9.140625" style="2"/>
    <col min="15908" max="15908" width="11.42578125" style="2" customWidth="1"/>
    <col min="15909" max="15909" width="9.140625" style="2"/>
    <col min="15910" max="15910" width="11.42578125" style="2" customWidth="1"/>
    <col min="15911" max="16138" width="9.140625" style="2"/>
    <col min="16139" max="16139" width="11.28515625" style="2" customWidth="1"/>
    <col min="16140" max="16140" width="13.28515625" style="2" customWidth="1"/>
    <col min="16141" max="16142" width="11.140625" style="2" customWidth="1"/>
    <col min="16143" max="16143" width="9.28515625" style="2" customWidth="1"/>
    <col min="16144" max="16145" width="12.28515625" style="2" customWidth="1"/>
    <col min="16146" max="16146" width="7.7109375" style="2" customWidth="1"/>
    <col min="16147" max="16148" width="10.5703125" style="2" customWidth="1"/>
    <col min="16149" max="16149" width="7.7109375" style="2" customWidth="1"/>
    <col min="16150" max="16151" width="8.28515625" style="2" customWidth="1"/>
    <col min="16152" max="16152" width="8.42578125" style="2" customWidth="1"/>
    <col min="16153" max="16154" width="10.5703125" style="2" customWidth="1"/>
    <col min="16155" max="16155" width="9" style="2" customWidth="1"/>
    <col min="16156" max="16156" width="12.140625" style="2" customWidth="1"/>
    <col min="16157" max="16157" width="10.28515625" style="2" customWidth="1"/>
    <col min="16158" max="16158" width="7.42578125" style="2" customWidth="1"/>
    <col min="16159" max="16159" width="10.85546875" style="2" customWidth="1"/>
    <col min="16160" max="16160" width="9.28515625" style="2" customWidth="1"/>
    <col min="16161" max="16161" width="9.140625" style="2"/>
    <col min="16162" max="16162" width="11.42578125" style="2" customWidth="1"/>
    <col min="16163" max="16163" width="9.140625" style="2"/>
    <col min="16164" max="16164" width="11.42578125" style="2" customWidth="1"/>
    <col min="16165" max="16165" width="9.140625" style="2"/>
    <col min="16166" max="16166" width="11.42578125" style="2" customWidth="1"/>
    <col min="16167" max="16384" width="9.140625" style="2"/>
  </cols>
  <sheetData>
    <row r="1" spans="1:39" ht="19.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9" ht="19.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9" ht="26.45" customHeight="1" x14ac:dyDescent="0.25">
      <c r="A3" s="4" t="s">
        <v>1</v>
      </c>
      <c r="B3" s="5"/>
      <c r="C3" s="5"/>
      <c r="D3" s="5"/>
      <c r="AG3" s="186"/>
      <c r="AH3" s="186"/>
      <c r="AI3" s="187"/>
      <c r="AJ3" s="187"/>
      <c r="AK3" s="187"/>
      <c r="AL3" s="187"/>
    </row>
    <row r="4" spans="1:39" s="6" customFormat="1" ht="15" customHeight="1" x14ac:dyDescent="0.2">
      <c r="A4" s="188" t="s">
        <v>2</v>
      </c>
      <c r="B4" s="189" t="s">
        <v>3</v>
      </c>
      <c r="C4" s="189" t="s">
        <v>4</v>
      </c>
      <c r="D4" s="189" t="s">
        <v>5</v>
      </c>
      <c r="E4" s="190" t="s">
        <v>6</v>
      </c>
      <c r="F4" s="190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88" t="s">
        <v>7</v>
      </c>
      <c r="AH4" s="188"/>
      <c r="AI4" s="192" t="s">
        <v>8</v>
      </c>
      <c r="AJ4" s="193"/>
      <c r="AK4" s="193"/>
      <c r="AL4" s="194"/>
    </row>
    <row r="5" spans="1:39" s="6" customFormat="1" ht="15" customHeight="1" x14ac:dyDescent="0.2">
      <c r="A5" s="188"/>
      <c r="B5" s="189"/>
      <c r="C5" s="189"/>
      <c r="D5" s="189"/>
      <c r="E5" s="207" t="s">
        <v>9</v>
      </c>
      <c r="F5" s="207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9" t="s">
        <v>10</v>
      </c>
      <c r="Z5" s="209"/>
      <c r="AA5" s="209"/>
      <c r="AB5" s="209"/>
      <c r="AC5" s="210" t="s">
        <v>11</v>
      </c>
      <c r="AD5" s="211"/>
      <c r="AE5" s="211"/>
      <c r="AF5" s="212"/>
      <c r="AG5" s="195" t="s">
        <v>12</v>
      </c>
      <c r="AH5" s="196"/>
      <c r="AI5" s="195" t="s">
        <v>9</v>
      </c>
      <c r="AJ5" s="196"/>
      <c r="AK5" s="195" t="s">
        <v>10</v>
      </c>
      <c r="AL5" s="196"/>
    </row>
    <row r="6" spans="1:39" s="6" customFormat="1" ht="15" customHeight="1" x14ac:dyDescent="0.2">
      <c r="A6" s="188"/>
      <c r="B6" s="189"/>
      <c r="C6" s="189"/>
      <c r="D6" s="189"/>
      <c r="E6" s="199" t="s">
        <v>13</v>
      </c>
      <c r="F6" s="199"/>
      <c r="G6" s="199"/>
      <c r="H6" s="200"/>
      <c r="I6" s="201" t="s">
        <v>14</v>
      </c>
      <c r="J6" s="201"/>
      <c r="K6" s="201"/>
      <c r="L6" s="201"/>
      <c r="M6" s="202" t="s">
        <v>15</v>
      </c>
      <c r="N6" s="202"/>
      <c r="O6" s="202"/>
      <c r="P6" s="202"/>
      <c r="Q6" s="203" t="s">
        <v>16</v>
      </c>
      <c r="R6" s="204"/>
      <c r="S6" s="204"/>
      <c r="T6" s="205"/>
      <c r="U6" s="216" t="s">
        <v>11</v>
      </c>
      <c r="V6" s="216"/>
      <c r="W6" s="216"/>
      <c r="X6" s="216"/>
      <c r="Y6" s="217" t="s">
        <v>17</v>
      </c>
      <c r="Z6" s="218"/>
      <c r="AA6" s="218"/>
      <c r="AB6" s="219"/>
      <c r="AC6" s="213"/>
      <c r="AD6" s="214"/>
      <c r="AE6" s="214"/>
      <c r="AF6" s="215"/>
      <c r="AG6" s="197"/>
      <c r="AH6" s="198"/>
      <c r="AI6" s="197"/>
      <c r="AJ6" s="198"/>
      <c r="AK6" s="197"/>
      <c r="AL6" s="198"/>
    </row>
    <row r="7" spans="1:39" s="6" customFormat="1" ht="12.75" x14ac:dyDescent="0.2">
      <c r="A7" s="188"/>
      <c r="B7" s="7" t="s">
        <v>18</v>
      </c>
      <c r="C7" s="7" t="s">
        <v>19</v>
      </c>
      <c r="D7" s="189"/>
      <c r="E7" s="8" t="s">
        <v>20</v>
      </c>
      <c r="F7" s="8" t="s">
        <v>21</v>
      </c>
      <c r="G7" s="9" t="s">
        <v>19</v>
      </c>
      <c r="H7" s="10" t="s">
        <v>22</v>
      </c>
      <c r="I7" s="11" t="s">
        <v>20</v>
      </c>
      <c r="J7" s="8" t="s">
        <v>21</v>
      </c>
      <c r="K7" s="11" t="s">
        <v>19</v>
      </c>
      <c r="L7" s="10" t="s">
        <v>22</v>
      </c>
      <c r="M7" s="11" t="s">
        <v>20</v>
      </c>
      <c r="N7" s="8" t="s">
        <v>21</v>
      </c>
      <c r="O7" s="11" t="s">
        <v>19</v>
      </c>
      <c r="P7" s="10" t="s">
        <v>22</v>
      </c>
      <c r="Q7" s="11" t="s">
        <v>20</v>
      </c>
      <c r="R7" s="8" t="s">
        <v>21</v>
      </c>
      <c r="S7" s="11" t="s">
        <v>19</v>
      </c>
      <c r="T7" s="10" t="s">
        <v>22</v>
      </c>
      <c r="U7" s="11" t="s">
        <v>20</v>
      </c>
      <c r="V7" s="9" t="s">
        <v>21</v>
      </c>
      <c r="W7" s="11" t="s">
        <v>19</v>
      </c>
      <c r="X7" s="9" t="s">
        <v>23</v>
      </c>
      <c r="Y7" s="10" t="s">
        <v>20</v>
      </c>
      <c r="Z7" s="10" t="s">
        <v>21</v>
      </c>
      <c r="AA7" s="10" t="s">
        <v>19</v>
      </c>
      <c r="AB7" s="10" t="s">
        <v>23</v>
      </c>
      <c r="AC7" s="10" t="s">
        <v>20</v>
      </c>
      <c r="AD7" s="10" t="s">
        <v>21</v>
      </c>
      <c r="AE7" s="10" t="s">
        <v>19</v>
      </c>
      <c r="AF7" s="10" t="s">
        <v>23</v>
      </c>
      <c r="AG7" s="10" t="s">
        <v>24</v>
      </c>
      <c r="AH7" s="10" t="s">
        <v>25</v>
      </c>
      <c r="AI7" s="10" t="s">
        <v>24</v>
      </c>
      <c r="AJ7" s="10" t="s">
        <v>25</v>
      </c>
      <c r="AK7" s="10" t="s">
        <v>24</v>
      </c>
      <c r="AL7" s="10" t="s">
        <v>25</v>
      </c>
    </row>
    <row r="8" spans="1:39" s="27" customFormat="1" x14ac:dyDescent="0.2">
      <c r="A8" s="12">
        <v>2015</v>
      </c>
      <c r="B8" s="13"/>
      <c r="C8" s="13">
        <v>889966</v>
      </c>
      <c r="D8" s="13"/>
      <c r="E8" s="14">
        <v>23279</v>
      </c>
      <c r="F8" s="15"/>
      <c r="G8" s="16">
        <f>E8*5</f>
        <v>116395</v>
      </c>
      <c r="H8" s="17">
        <f t="shared" ref="H8:H18" si="0">G8/C8*100</f>
        <v>13.078589519150169</v>
      </c>
      <c r="I8" s="14">
        <v>14966</v>
      </c>
      <c r="J8" s="14"/>
      <c r="K8" s="18">
        <v>74830</v>
      </c>
      <c r="L8" s="17">
        <f t="shared" ref="L8:L19" si="1">K8/C8*100</f>
        <v>8.4081863801538486</v>
      </c>
      <c r="M8" s="18">
        <v>5709</v>
      </c>
      <c r="N8" s="18"/>
      <c r="O8" s="18">
        <v>25966</v>
      </c>
      <c r="P8" s="17">
        <f t="shared" ref="P8:P19" si="2">O8/C8*100</f>
        <v>2.9176395502749544</v>
      </c>
      <c r="Q8" s="18"/>
      <c r="R8" s="18"/>
      <c r="S8" s="18"/>
      <c r="T8" s="17">
        <f>S8/H8*100</f>
        <v>0</v>
      </c>
      <c r="U8" s="18">
        <f>E8+I8+M8</f>
        <v>43954</v>
      </c>
      <c r="V8" s="19"/>
      <c r="W8" s="18">
        <f t="shared" ref="W8:W19" si="3">G8+K8+O8+S8</f>
        <v>217191</v>
      </c>
      <c r="X8" s="19">
        <f t="shared" ref="X8:X19" si="4">W8/C8*100</f>
        <v>24.404415449578973</v>
      </c>
      <c r="Y8" s="20"/>
      <c r="Z8" s="21"/>
      <c r="AA8" s="22">
        <v>429111</v>
      </c>
      <c r="AB8" s="21">
        <f t="shared" ref="AB8:AB19" si="5">AA8/C8*100</f>
        <v>48.216561082108754</v>
      </c>
      <c r="AC8" s="21"/>
      <c r="AD8" s="21"/>
      <c r="AE8" s="22">
        <f t="shared" ref="AE8:AF19" si="6">W8+AA8</f>
        <v>646302</v>
      </c>
      <c r="AF8" s="21">
        <f t="shared" si="6"/>
        <v>72.620976531687731</v>
      </c>
      <c r="AG8" s="23">
        <v>75.459999999999994</v>
      </c>
      <c r="AH8" s="24">
        <v>875917</v>
      </c>
      <c r="AI8" s="25">
        <f t="shared" ref="AI8:AI14" si="7">AJ8/AH8*100</f>
        <v>24.795842528458749</v>
      </c>
      <c r="AJ8" s="26">
        <f t="shared" ref="AJ8:AJ19" si="8">W8</f>
        <v>217191</v>
      </c>
      <c r="AK8" s="23">
        <f t="shared" ref="AK8:AK14" si="9">AL8/AH8*100</f>
        <v>48.989915711191813</v>
      </c>
      <c r="AL8" s="24">
        <v>429111</v>
      </c>
    </row>
    <row r="9" spans="1:39" s="27" customFormat="1" x14ac:dyDescent="0.2">
      <c r="A9" s="12">
        <v>2016</v>
      </c>
      <c r="B9" s="13"/>
      <c r="C9" s="13">
        <v>893914</v>
      </c>
      <c r="D9" s="13"/>
      <c r="E9" s="14">
        <v>24864</v>
      </c>
      <c r="F9" s="14"/>
      <c r="G9" s="16">
        <f>E9*5</f>
        <v>124320</v>
      </c>
      <c r="H9" s="17">
        <f t="shared" si="0"/>
        <v>13.907378114673225</v>
      </c>
      <c r="I9" s="14">
        <v>17106</v>
      </c>
      <c r="J9" s="14"/>
      <c r="K9" s="18">
        <v>85530</v>
      </c>
      <c r="L9" s="17">
        <f t="shared" si="1"/>
        <v>9.5680345089124899</v>
      </c>
      <c r="M9" s="18">
        <v>7304</v>
      </c>
      <c r="N9" s="18"/>
      <c r="O9" s="18">
        <v>33941</v>
      </c>
      <c r="P9" s="17">
        <f t="shared" si="2"/>
        <v>3.7968976881444974</v>
      </c>
      <c r="Q9" s="18"/>
      <c r="R9" s="18"/>
      <c r="S9" s="18"/>
      <c r="T9" s="17">
        <f>S9/H9*100</f>
        <v>0</v>
      </c>
      <c r="U9" s="18">
        <f>E9+I9+M9</f>
        <v>49274</v>
      </c>
      <c r="V9" s="19"/>
      <c r="W9" s="18">
        <f t="shared" si="3"/>
        <v>243791</v>
      </c>
      <c r="X9" s="19">
        <f t="shared" si="4"/>
        <v>27.272310311730212</v>
      </c>
      <c r="Y9" s="20"/>
      <c r="Z9" s="21"/>
      <c r="AA9" s="22">
        <v>449069</v>
      </c>
      <c r="AB9" s="21">
        <f t="shared" si="5"/>
        <v>50.236264338627656</v>
      </c>
      <c r="AC9" s="21"/>
      <c r="AD9" s="21"/>
      <c r="AE9" s="22">
        <f t="shared" si="6"/>
        <v>692860</v>
      </c>
      <c r="AF9" s="21">
        <f t="shared" si="6"/>
        <v>77.508574650357872</v>
      </c>
      <c r="AG9" s="23">
        <v>78</v>
      </c>
      <c r="AH9" s="24">
        <v>876405</v>
      </c>
      <c r="AI9" s="25">
        <f t="shared" si="7"/>
        <v>27.817162156765423</v>
      </c>
      <c r="AJ9" s="26">
        <f t="shared" si="8"/>
        <v>243791</v>
      </c>
      <c r="AK9" s="23">
        <f t="shared" si="9"/>
        <v>51.239894797496589</v>
      </c>
      <c r="AL9" s="24">
        <v>449069</v>
      </c>
    </row>
    <row r="10" spans="1:39" s="27" customFormat="1" x14ac:dyDescent="0.2">
      <c r="A10" s="12">
        <v>2017</v>
      </c>
      <c r="B10" s="13"/>
      <c r="C10" s="13">
        <v>899550</v>
      </c>
      <c r="D10" s="13"/>
      <c r="E10" s="14">
        <v>27446</v>
      </c>
      <c r="F10" s="14"/>
      <c r="G10" s="16">
        <f>E10*5</f>
        <v>137230</v>
      </c>
      <c r="H10" s="17">
        <f t="shared" si="0"/>
        <v>15.255405480518036</v>
      </c>
      <c r="I10" s="14">
        <v>17742</v>
      </c>
      <c r="J10" s="14"/>
      <c r="K10" s="18">
        <v>71642</v>
      </c>
      <c r="L10" s="17">
        <f t="shared" si="1"/>
        <v>7.9642043243844149</v>
      </c>
      <c r="M10" s="18">
        <v>7304</v>
      </c>
      <c r="N10" s="18"/>
      <c r="O10" s="18">
        <v>33941</v>
      </c>
      <c r="P10" s="17">
        <f t="shared" si="2"/>
        <v>3.7731087766105271</v>
      </c>
      <c r="Q10" s="18">
        <v>396</v>
      </c>
      <c r="R10" s="18"/>
      <c r="S10" s="18">
        <v>1980</v>
      </c>
      <c r="T10" s="17">
        <f t="shared" ref="T10:T19" si="10">S10/C10*100</f>
        <v>0.22011005502751377</v>
      </c>
      <c r="U10" s="18">
        <f t="shared" ref="U10:U19" si="11">E10+I10+M10+Q10</f>
        <v>52888</v>
      </c>
      <c r="V10" s="19"/>
      <c r="W10" s="18">
        <f t="shared" si="3"/>
        <v>244793</v>
      </c>
      <c r="X10" s="19">
        <f t="shared" si="4"/>
        <v>27.212828636540493</v>
      </c>
      <c r="Y10" s="20"/>
      <c r="Z10" s="21"/>
      <c r="AA10" s="22">
        <v>479050</v>
      </c>
      <c r="AB10" s="21">
        <f t="shared" si="5"/>
        <v>53.254404980267914</v>
      </c>
      <c r="AC10" s="21"/>
      <c r="AD10" s="21"/>
      <c r="AE10" s="22">
        <f t="shared" si="6"/>
        <v>723843</v>
      </c>
      <c r="AF10" s="21">
        <f t="shared" si="6"/>
        <v>80.467233616808414</v>
      </c>
      <c r="AG10" s="23">
        <v>81</v>
      </c>
      <c r="AH10" s="24">
        <v>878508</v>
      </c>
      <c r="AI10" s="25">
        <f t="shared" si="7"/>
        <v>27.864629576509266</v>
      </c>
      <c r="AJ10" s="26">
        <f t="shared" si="8"/>
        <v>244793</v>
      </c>
      <c r="AK10" s="23">
        <f t="shared" si="9"/>
        <v>54.529953056773529</v>
      </c>
      <c r="AL10" s="24">
        <v>479050</v>
      </c>
    </row>
    <row r="11" spans="1:39" s="27" customFormat="1" x14ac:dyDescent="0.2">
      <c r="A11" s="12">
        <v>2018</v>
      </c>
      <c r="B11" s="13"/>
      <c r="C11" s="13">
        <v>878374</v>
      </c>
      <c r="D11" s="13"/>
      <c r="E11" s="14">
        <v>30694</v>
      </c>
      <c r="F11" s="14"/>
      <c r="G11" s="16">
        <f>E11*5</f>
        <v>153470</v>
      </c>
      <c r="H11" s="17">
        <f t="shared" si="0"/>
        <v>17.472056322249976</v>
      </c>
      <c r="I11" s="14">
        <v>18226</v>
      </c>
      <c r="J11" s="14"/>
      <c r="K11" s="18">
        <v>75771</v>
      </c>
      <c r="L11" s="17">
        <f t="shared" si="1"/>
        <v>8.6262799217645334</v>
      </c>
      <c r="M11" s="18">
        <v>7304</v>
      </c>
      <c r="N11" s="18"/>
      <c r="O11" s="18">
        <v>33941</v>
      </c>
      <c r="P11" s="17">
        <f t="shared" si="2"/>
        <v>3.8640715686028955</v>
      </c>
      <c r="Q11" s="18">
        <v>396</v>
      </c>
      <c r="R11" s="18"/>
      <c r="S11" s="18">
        <v>1980</v>
      </c>
      <c r="T11" s="17">
        <f t="shared" si="10"/>
        <v>0.2254165082299795</v>
      </c>
      <c r="U11" s="18">
        <f t="shared" si="11"/>
        <v>56620</v>
      </c>
      <c r="V11" s="19"/>
      <c r="W11" s="18">
        <f t="shared" si="3"/>
        <v>265162</v>
      </c>
      <c r="X11" s="19">
        <f t="shared" si="4"/>
        <v>30.187824320847383</v>
      </c>
      <c r="Y11" s="20">
        <v>173280</v>
      </c>
      <c r="Z11" s="21"/>
      <c r="AA11" s="22">
        <v>510669</v>
      </c>
      <c r="AB11" s="21">
        <f t="shared" si="5"/>
        <v>58.137991333987571</v>
      </c>
      <c r="AC11" s="21"/>
      <c r="AD11" s="21"/>
      <c r="AE11" s="22">
        <f t="shared" si="6"/>
        <v>775831</v>
      </c>
      <c r="AF11" s="21">
        <f t="shared" si="6"/>
        <v>88.325815654834955</v>
      </c>
      <c r="AG11" s="23">
        <v>84</v>
      </c>
      <c r="AH11" s="24">
        <v>880616</v>
      </c>
      <c r="AI11" s="25">
        <f t="shared" si="7"/>
        <v>30.110967777101482</v>
      </c>
      <c r="AJ11" s="26">
        <f t="shared" si="8"/>
        <v>265162</v>
      </c>
      <c r="AK11" s="23">
        <f t="shared" si="9"/>
        <v>57.989975199178758</v>
      </c>
      <c r="AL11" s="24">
        <v>510669</v>
      </c>
    </row>
    <row r="12" spans="1:39" s="27" customFormat="1" x14ac:dyDescent="0.2">
      <c r="A12" s="12">
        <v>2019</v>
      </c>
      <c r="B12" s="28"/>
      <c r="C12" s="28">
        <v>891912</v>
      </c>
      <c r="D12" s="28"/>
      <c r="E12" s="14">
        <v>32973</v>
      </c>
      <c r="F12" s="14"/>
      <c r="G12" s="16">
        <f>E12*5</f>
        <v>164865</v>
      </c>
      <c r="H12" s="17">
        <f t="shared" si="0"/>
        <v>18.484446896106345</v>
      </c>
      <c r="I12" s="14">
        <v>19942</v>
      </c>
      <c r="J12" s="14"/>
      <c r="K12" s="18">
        <v>87690</v>
      </c>
      <c r="L12" s="17">
        <f t="shared" si="1"/>
        <v>9.8316874310470084</v>
      </c>
      <c r="M12" s="18">
        <v>8077</v>
      </c>
      <c r="N12" s="18"/>
      <c r="O12" s="18">
        <v>37806</v>
      </c>
      <c r="P12" s="17">
        <f t="shared" si="2"/>
        <v>4.2387589807066171</v>
      </c>
      <c r="Q12" s="18">
        <v>396</v>
      </c>
      <c r="R12" s="18"/>
      <c r="S12" s="18">
        <v>1980</v>
      </c>
      <c r="T12" s="17">
        <f t="shared" si="10"/>
        <v>0.2219949950219304</v>
      </c>
      <c r="U12" s="18">
        <f t="shared" si="11"/>
        <v>61388</v>
      </c>
      <c r="V12" s="19"/>
      <c r="W12" s="18">
        <f t="shared" si="3"/>
        <v>292341</v>
      </c>
      <c r="X12" s="19">
        <f t="shared" si="4"/>
        <v>32.7768883028819</v>
      </c>
      <c r="Y12" s="20"/>
      <c r="Z12" s="21"/>
      <c r="AA12" s="22">
        <v>503773</v>
      </c>
      <c r="AB12" s="21">
        <f t="shared" si="5"/>
        <v>56.482365973324718</v>
      </c>
      <c r="AC12" s="21"/>
      <c r="AD12" s="21"/>
      <c r="AE12" s="22">
        <f t="shared" si="6"/>
        <v>796114</v>
      </c>
      <c r="AF12" s="21">
        <f t="shared" si="6"/>
        <v>89.259254276206619</v>
      </c>
      <c r="AG12" s="23">
        <v>88</v>
      </c>
      <c r="AH12" s="24">
        <v>882729</v>
      </c>
      <c r="AI12" s="25">
        <f t="shared" si="7"/>
        <v>33.117865165866306</v>
      </c>
      <c r="AJ12" s="26">
        <f t="shared" si="8"/>
        <v>292341</v>
      </c>
      <c r="AK12" s="23">
        <f t="shared" si="9"/>
        <v>57.06995012059194</v>
      </c>
      <c r="AL12" s="24">
        <v>503773</v>
      </c>
    </row>
    <row r="13" spans="1:39" s="39" customFormat="1" ht="42.75" x14ac:dyDescent="0.25">
      <c r="A13" s="29" t="s">
        <v>26</v>
      </c>
      <c r="B13" s="30"/>
      <c r="C13" s="30">
        <v>907587</v>
      </c>
      <c r="D13" s="30"/>
      <c r="E13" s="31">
        <v>34722</v>
      </c>
      <c r="F13" s="31"/>
      <c r="G13" s="31">
        <v>203126</v>
      </c>
      <c r="H13" s="32">
        <f t="shared" si="0"/>
        <v>22.380884697555164</v>
      </c>
      <c r="I13" s="33">
        <v>20527</v>
      </c>
      <c r="J13" s="33"/>
      <c r="K13" s="31">
        <v>90429</v>
      </c>
      <c r="L13" s="32">
        <f t="shared" si="1"/>
        <v>9.9636729040852288</v>
      </c>
      <c r="M13" s="31">
        <v>8077</v>
      </c>
      <c r="N13" s="31"/>
      <c r="O13" s="31">
        <v>37806</v>
      </c>
      <c r="P13" s="32">
        <f t="shared" si="2"/>
        <v>4.1655510711369814</v>
      </c>
      <c r="Q13" s="31">
        <v>396</v>
      </c>
      <c r="R13" s="31"/>
      <c r="S13" s="31">
        <v>1980</v>
      </c>
      <c r="T13" s="32">
        <f t="shared" si="10"/>
        <v>0.21816090358279699</v>
      </c>
      <c r="U13" s="31">
        <f t="shared" si="11"/>
        <v>63722</v>
      </c>
      <c r="V13" s="34"/>
      <c r="W13" s="31">
        <f t="shared" si="3"/>
        <v>333341</v>
      </c>
      <c r="X13" s="34">
        <f t="shared" si="4"/>
        <v>36.728269576360177</v>
      </c>
      <c r="Y13" s="35"/>
      <c r="Z13" s="36"/>
      <c r="AA13" s="35">
        <v>503773</v>
      </c>
      <c r="AB13" s="36">
        <f t="shared" si="5"/>
        <v>55.506854990210307</v>
      </c>
      <c r="AC13" s="36"/>
      <c r="AD13" s="36"/>
      <c r="AE13" s="35">
        <f t="shared" si="6"/>
        <v>837114</v>
      </c>
      <c r="AF13" s="36">
        <f t="shared" si="6"/>
        <v>92.235124566570477</v>
      </c>
      <c r="AG13" s="37">
        <v>90</v>
      </c>
      <c r="AH13" s="31">
        <v>907587</v>
      </c>
      <c r="AI13" s="38">
        <f t="shared" si="7"/>
        <v>36.728269576360177</v>
      </c>
      <c r="AJ13" s="31">
        <f t="shared" si="8"/>
        <v>333341</v>
      </c>
      <c r="AK13" s="37">
        <f t="shared" si="9"/>
        <v>55.506854990210307</v>
      </c>
      <c r="AL13" s="31">
        <v>503773</v>
      </c>
    </row>
    <row r="14" spans="1:39" s="39" customFormat="1" ht="42.75" x14ac:dyDescent="0.25">
      <c r="A14" s="29" t="s">
        <v>27</v>
      </c>
      <c r="B14" s="30"/>
      <c r="C14" s="30">
        <v>907587</v>
      </c>
      <c r="D14" s="30"/>
      <c r="E14" s="31">
        <v>34722</v>
      </c>
      <c r="F14" s="31"/>
      <c r="G14" s="31">
        <v>132401</v>
      </c>
      <c r="H14" s="32">
        <f t="shared" si="0"/>
        <v>14.588243330942378</v>
      </c>
      <c r="I14" s="33">
        <v>20527</v>
      </c>
      <c r="J14" s="33"/>
      <c r="K14" s="31">
        <v>90429</v>
      </c>
      <c r="L14" s="32">
        <f t="shared" si="1"/>
        <v>9.9636729040852288</v>
      </c>
      <c r="M14" s="31">
        <v>8077</v>
      </c>
      <c r="N14" s="31"/>
      <c r="O14" s="31">
        <v>37806</v>
      </c>
      <c r="P14" s="32">
        <f t="shared" si="2"/>
        <v>4.1655510711369814</v>
      </c>
      <c r="Q14" s="31">
        <v>396</v>
      </c>
      <c r="R14" s="31"/>
      <c r="S14" s="31">
        <v>1980</v>
      </c>
      <c r="T14" s="32">
        <f t="shared" si="10"/>
        <v>0.21816090358279699</v>
      </c>
      <c r="U14" s="31">
        <f t="shared" si="11"/>
        <v>63722</v>
      </c>
      <c r="V14" s="34"/>
      <c r="W14" s="31">
        <f t="shared" si="3"/>
        <v>262616</v>
      </c>
      <c r="X14" s="34">
        <f t="shared" si="4"/>
        <v>28.935628209747382</v>
      </c>
      <c r="Y14" s="35"/>
      <c r="Z14" s="36"/>
      <c r="AA14" s="35">
        <v>503773</v>
      </c>
      <c r="AB14" s="36">
        <f t="shared" si="5"/>
        <v>55.506854990210307</v>
      </c>
      <c r="AC14" s="36"/>
      <c r="AD14" s="36"/>
      <c r="AE14" s="35">
        <f t="shared" si="6"/>
        <v>766389</v>
      </c>
      <c r="AF14" s="36">
        <f t="shared" si="6"/>
        <v>84.442483199957692</v>
      </c>
      <c r="AG14" s="37">
        <v>90</v>
      </c>
      <c r="AH14" s="31">
        <v>907587</v>
      </c>
      <c r="AI14" s="38">
        <f t="shared" si="7"/>
        <v>28.935628209747382</v>
      </c>
      <c r="AJ14" s="31">
        <f t="shared" si="8"/>
        <v>262616</v>
      </c>
      <c r="AK14" s="37">
        <f t="shared" si="9"/>
        <v>55.506854990210307</v>
      </c>
      <c r="AL14" s="31">
        <v>503773</v>
      </c>
    </row>
    <row r="15" spans="1:39" s="43" customFormat="1" x14ac:dyDescent="0.2">
      <c r="A15" s="40">
        <v>2021</v>
      </c>
      <c r="B15" s="177">
        <v>304366</v>
      </c>
      <c r="C15" s="28">
        <v>897916</v>
      </c>
      <c r="D15" s="178">
        <f>C15/B15</f>
        <v>2.9501192643067884</v>
      </c>
      <c r="E15" s="18">
        <v>36645</v>
      </c>
      <c r="F15" s="179">
        <f>E15/B15*100</f>
        <v>12.039781053074259</v>
      </c>
      <c r="G15" s="18">
        <v>133235.41862400001</v>
      </c>
      <c r="H15" s="17">
        <f t="shared" si="0"/>
        <v>14.838294297462124</v>
      </c>
      <c r="I15" s="16">
        <v>23035</v>
      </c>
      <c r="J15" s="180">
        <f>I15/B15*100</f>
        <v>7.5681909280274411</v>
      </c>
      <c r="K15" s="18">
        <v>87801</v>
      </c>
      <c r="L15" s="17">
        <f t="shared" si="1"/>
        <v>9.7783088841272452</v>
      </c>
      <c r="M15" s="18">
        <f>M14+520</f>
        <v>8597</v>
      </c>
      <c r="N15" s="181">
        <f>M15/B15*100</f>
        <v>2.8245599048513959</v>
      </c>
      <c r="O15" s="18">
        <f>O14+1667</f>
        <v>39473</v>
      </c>
      <c r="P15" s="17">
        <f t="shared" si="2"/>
        <v>4.3960682290993809</v>
      </c>
      <c r="Q15" s="18">
        <v>396</v>
      </c>
      <c r="R15" s="181">
        <f>Q15/B15*100</f>
        <v>0.13010651649658636</v>
      </c>
      <c r="S15" s="18">
        <v>1980</v>
      </c>
      <c r="T15" s="17">
        <f t="shared" si="10"/>
        <v>0.22051060455543725</v>
      </c>
      <c r="U15" s="18">
        <f t="shared" si="11"/>
        <v>68673</v>
      </c>
      <c r="V15" s="182">
        <f>U15/B15*100</f>
        <v>22.562638402449682</v>
      </c>
      <c r="W15" s="18">
        <f t="shared" si="3"/>
        <v>262489.41862400004</v>
      </c>
      <c r="X15" s="19">
        <f t="shared" si="4"/>
        <v>29.233182015244193</v>
      </c>
      <c r="Y15" s="183">
        <v>194622</v>
      </c>
      <c r="Z15" s="184">
        <f>Y15/B15*100</f>
        <v>63.94341023636018</v>
      </c>
      <c r="AA15" s="22">
        <f>Y15*D15</f>
        <v>574158.11145791574</v>
      </c>
      <c r="AB15" s="21">
        <f t="shared" si="5"/>
        <v>63.943410236360165</v>
      </c>
      <c r="AC15" s="185">
        <f>U15+Y15</f>
        <v>263295</v>
      </c>
      <c r="AD15" s="184">
        <f>AC15/B15*100</f>
        <v>86.506048638809858</v>
      </c>
      <c r="AE15" s="22">
        <f t="shared" si="6"/>
        <v>836647.53008191579</v>
      </c>
      <c r="AF15" s="21">
        <f t="shared" si="6"/>
        <v>93.176592251604362</v>
      </c>
      <c r="AG15" s="41"/>
      <c r="AH15" s="14">
        <v>907587</v>
      </c>
      <c r="AI15" s="42"/>
      <c r="AJ15" s="18">
        <f t="shared" si="8"/>
        <v>262489.41862400004</v>
      </c>
      <c r="AK15" s="41"/>
      <c r="AL15" s="18"/>
      <c r="AM15" s="43" t="s">
        <v>28</v>
      </c>
    </row>
    <row r="16" spans="1:39" s="43" customFormat="1" x14ac:dyDescent="0.2">
      <c r="A16" s="40">
        <v>2022</v>
      </c>
      <c r="B16" s="28">
        <v>301877</v>
      </c>
      <c r="C16" s="28">
        <v>899407</v>
      </c>
      <c r="D16" s="44">
        <f>C16/B16</f>
        <v>2.9793823312143686</v>
      </c>
      <c r="E16" s="45">
        <v>39249</v>
      </c>
      <c r="F16" s="17">
        <f>E16/B16*100</f>
        <v>13.001652991118901</v>
      </c>
      <c r="G16" s="18">
        <v>116890</v>
      </c>
      <c r="H16" s="17">
        <f t="shared" si="0"/>
        <v>12.996340922407764</v>
      </c>
      <c r="I16" s="16">
        <v>23633</v>
      </c>
      <c r="J16" s="17">
        <f>I16/B16*100</f>
        <v>7.8286851929759464</v>
      </c>
      <c r="K16" s="18">
        <v>70362</v>
      </c>
      <c r="L16" s="17">
        <f t="shared" si="1"/>
        <v>7.8231545896351697</v>
      </c>
      <c r="M16" s="18">
        <v>8566</v>
      </c>
      <c r="N16" s="46">
        <f>M16/B16*100</f>
        <v>2.837579543986458</v>
      </c>
      <c r="O16" s="18">
        <v>25495</v>
      </c>
      <c r="P16" s="17">
        <f t="shared" si="2"/>
        <v>2.8346454941978436</v>
      </c>
      <c r="Q16" s="18">
        <v>396</v>
      </c>
      <c r="R16" s="46">
        <f>Q16/B16*100</f>
        <v>0.13117925512708817</v>
      </c>
      <c r="S16" s="18">
        <v>1178</v>
      </c>
      <c r="T16" s="17">
        <f t="shared" si="10"/>
        <v>0.13097518698431299</v>
      </c>
      <c r="U16" s="18">
        <f t="shared" si="11"/>
        <v>71844</v>
      </c>
      <c r="V16" s="19">
        <f>U16/B16*100</f>
        <v>23.799096983208393</v>
      </c>
      <c r="W16" s="18">
        <f t="shared" si="3"/>
        <v>213925</v>
      </c>
      <c r="X16" s="19">
        <f t="shared" si="4"/>
        <v>23.785116193225093</v>
      </c>
      <c r="Y16" s="22">
        <v>178053</v>
      </c>
      <c r="Z16" s="21">
        <f>Y16/B16*100</f>
        <v>58.981969477634934</v>
      </c>
      <c r="AA16" s="22">
        <v>530339</v>
      </c>
      <c r="AB16" s="21">
        <f t="shared" si="5"/>
        <v>58.965407207193188</v>
      </c>
      <c r="AC16" s="18">
        <f>U16+Y16</f>
        <v>249897</v>
      </c>
      <c r="AD16" s="21">
        <f>AC16/B16*100</f>
        <v>82.78106646084332</v>
      </c>
      <c r="AE16" s="22">
        <f t="shared" si="6"/>
        <v>744264</v>
      </c>
      <c r="AF16" s="21">
        <f t="shared" si="6"/>
        <v>82.750523400418274</v>
      </c>
      <c r="AG16" s="41"/>
      <c r="AH16" s="14">
        <v>907587</v>
      </c>
      <c r="AI16" s="42"/>
      <c r="AJ16" s="18">
        <f t="shared" si="8"/>
        <v>213925</v>
      </c>
      <c r="AK16" s="41"/>
      <c r="AL16" s="18"/>
      <c r="AM16" s="43" t="s">
        <v>29</v>
      </c>
    </row>
    <row r="17" spans="1:39" s="43" customFormat="1" x14ac:dyDescent="0.2">
      <c r="A17" s="40">
        <v>2023</v>
      </c>
      <c r="B17" s="47">
        <v>307287</v>
      </c>
      <c r="C17" s="47">
        <v>911745</v>
      </c>
      <c r="D17" s="44">
        <f>C17/B17</f>
        <v>2.9670796356500602</v>
      </c>
      <c r="E17" s="45">
        <v>41090</v>
      </c>
      <c r="F17" s="17">
        <f>E17/B17*100</f>
        <v>13.371864087969879</v>
      </c>
      <c r="G17" s="18">
        <v>121868</v>
      </c>
      <c r="H17" s="17">
        <f t="shared" si="0"/>
        <v>13.366456629869097</v>
      </c>
      <c r="I17" s="16">
        <v>23633</v>
      </c>
      <c r="J17" s="17">
        <f>I17/B17*100</f>
        <v>7.6908557797759096</v>
      </c>
      <c r="K17" s="18">
        <f>[1]PAMSIMAS!AI8</f>
        <v>70079</v>
      </c>
      <c r="L17" s="17">
        <f t="shared" si="1"/>
        <v>7.6862499931450126</v>
      </c>
      <c r="M17" s="18">
        <v>9037</v>
      </c>
      <c r="N17" s="46">
        <f>M17/B17*100</f>
        <v>2.9408988990748064</v>
      </c>
      <c r="O17" s="18">
        <v>26791</v>
      </c>
      <c r="P17" s="17">
        <f t="shared" si="2"/>
        <v>2.938431249965725</v>
      </c>
      <c r="Q17" s="18">
        <v>479</v>
      </c>
      <c r="R17" s="46">
        <f>Q17/B17*100</f>
        <v>0.15588033336913049</v>
      </c>
      <c r="S17" s="18">
        <v>1420</v>
      </c>
      <c r="T17" s="17">
        <f t="shared" si="10"/>
        <v>0.15574530159200214</v>
      </c>
      <c r="U17" s="18">
        <f t="shared" si="11"/>
        <v>74239</v>
      </c>
      <c r="V17" s="19">
        <f>U17/B17*100</f>
        <v>24.159499100189723</v>
      </c>
      <c r="W17" s="18">
        <f t="shared" si="3"/>
        <v>220158</v>
      </c>
      <c r="X17" s="19">
        <f t="shared" si="4"/>
        <v>24.146883174571837</v>
      </c>
      <c r="Y17" s="22">
        <v>213503</v>
      </c>
      <c r="Z17" s="21">
        <f>Y17/B17*100</f>
        <v>69.479997526742096</v>
      </c>
      <c r="AA17" s="22">
        <v>633306</v>
      </c>
      <c r="AB17" s="21">
        <f t="shared" si="5"/>
        <v>69.460868992975008</v>
      </c>
      <c r="AC17" s="18">
        <f>U17+Y17</f>
        <v>287742</v>
      </c>
      <c r="AD17" s="21">
        <f>AC17/B17*100</f>
        <v>93.63949662693183</v>
      </c>
      <c r="AE17" s="22">
        <f t="shared" si="6"/>
        <v>853464</v>
      </c>
      <c r="AF17" s="21">
        <f t="shared" si="6"/>
        <v>93.607752167546849</v>
      </c>
      <c r="AG17" s="41"/>
      <c r="AH17" s="14">
        <v>907587</v>
      </c>
      <c r="AI17" s="42"/>
      <c r="AJ17" s="18">
        <f t="shared" si="8"/>
        <v>220158</v>
      </c>
      <c r="AK17" s="41"/>
      <c r="AL17" s="18"/>
      <c r="AM17" s="43" t="s">
        <v>45</v>
      </c>
    </row>
    <row r="18" spans="1:39" s="43" customFormat="1" x14ac:dyDescent="0.2">
      <c r="A18" s="40">
        <v>2024</v>
      </c>
      <c r="B18" s="28">
        <v>308899</v>
      </c>
      <c r="C18" s="28">
        <v>913950</v>
      </c>
      <c r="D18" s="44">
        <f>C18/B18</f>
        <v>2.9587340846037056</v>
      </c>
      <c r="E18" s="45">
        <v>42020</v>
      </c>
      <c r="F18" s="17">
        <f>E18/B18*100</f>
        <v>13.603151839274327</v>
      </c>
      <c r="G18" s="18">
        <v>124273</v>
      </c>
      <c r="H18" s="17">
        <f t="shared" si="0"/>
        <v>13.597352152743586</v>
      </c>
      <c r="I18" s="16">
        <v>23633</v>
      </c>
      <c r="J18" s="17">
        <f>I18/B18*100</f>
        <v>7.6507207857584509</v>
      </c>
      <c r="K18" s="16">
        <f>[1]PAMSIMAS!AM8</f>
        <v>69873</v>
      </c>
      <c r="L18" s="17">
        <f t="shared" si="1"/>
        <v>7.6451665846052839</v>
      </c>
      <c r="M18" s="18">
        <v>9390</v>
      </c>
      <c r="N18" s="46">
        <f>M18/B18*100</f>
        <v>3.0398285523747246</v>
      </c>
      <c r="O18" s="18">
        <v>27757</v>
      </c>
      <c r="P18" s="17">
        <f t="shared" si="2"/>
        <v>3.0370370370370372</v>
      </c>
      <c r="Q18" s="18">
        <v>586</v>
      </c>
      <c r="R18" s="46">
        <f>Q18/B18*100</f>
        <v>0.18970602041443968</v>
      </c>
      <c r="S18" s="18">
        <v>1731</v>
      </c>
      <c r="T18" s="17">
        <f t="shared" si="10"/>
        <v>0.18939766945675365</v>
      </c>
      <c r="U18" s="18">
        <f t="shared" si="11"/>
        <v>75629</v>
      </c>
      <c r="V18" s="19">
        <f>U18/B18*100</f>
        <v>24.48340719782194</v>
      </c>
      <c r="W18" s="18">
        <f t="shared" si="3"/>
        <v>223634</v>
      </c>
      <c r="X18" s="19">
        <f t="shared" si="4"/>
        <v>24.468953443842661</v>
      </c>
      <c r="Y18" s="22">
        <v>215318</v>
      </c>
      <c r="Z18" s="21">
        <f>Y18/B18*100</f>
        <v>69.704984477126828</v>
      </c>
      <c r="AA18" s="22">
        <f>'[1]JP DAN BJP koreksi 2024'!S8</f>
        <v>636901</v>
      </c>
      <c r="AB18" s="21">
        <f t="shared" si="5"/>
        <v>69.686634936265662</v>
      </c>
      <c r="AC18" s="18">
        <f>U18+Y18</f>
        <v>290947</v>
      </c>
      <c r="AD18" s="21">
        <f>AC18/B18*100</f>
        <v>94.188391674948775</v>
      </c>
      <c r="AE18" s="22">
        <f t="shared" si="6"/>
        <v>860535</v>
      </c>
      <c r="AF18" s="21">
        <f t="shared" si="6"/>
        <v>94.155588380108327</v>
      </c>
      <c r="AG18" s="41"/>
      <c r="AH18" s="14">
        <v>907587</v>
      </c>
      <c r="AI18" s="42"/>
      <c r="AJ18" s="18">
        <f t="shared" si="8"/>
        <v>223634</v>
      </c>
      <c r="AK18" s="41"/>
      <c r="AL18" s="18"/>
      <c r="AM18" s="43" t="s">
        <v>46</v>
      </c>
    </row>
    <row r="19" spans="1:39" s="63" customFormat="1" x14ac:dyDescent="0.2">
      <c r="A19" s="48">
        <v>2025</v>
      </c>
      <c r="B19" s="49">
        <v>312135</v>
      </c>
      <c r="C19" s="49">
        <v>917388</v>
      </c>
      <c r="D19" s="50">
        <f>C19/B19</f>
        <v>2.9390744389446875</v>
      </c>
      <c r="E19" s="51">
        <v>42844</v>
      </c>
      <c r="F19" s="52">
        <f>E19/B19*100</f>
        <v>13.726112098931553</v>
      </c>
      <c r="G19" s="51">
        <v>125871</v>
      </c>
      <c r="H19" s="52">
        <f>G19/C19*100</f>
        <v>13.720584965140159</v>
      </c>
      <c r="I19" s="53">
        <v>24219</v>
      </c>
      <c r="J19" s="52">
        <f>I19/B19*100</f>
        <v>7.7591426786486615</v>
      </c>
      <c r="K19" s="53">
        <f>[1]PAMSIMAS!AQ8</f>
        <v>71135</v>
      </c>
      <c r="L19" s="52">
        <f t="shared" si="1"/>
        <v>7.7540800620893231</v>
      </c>
      <c r="M19" s="54">
        <v>9532</v>
      </c>
      <c r="N19" s="55">
        <f>M19/B19*100</f>
        <v>3.0538068463965913</v>
      </c>
      <c r="O19" s="54">
        <v>27994</v>
      </c>
      <c r="P19" s="52">
        <f t="shared" si="2"/>
        <v>3.0514896641333875</v>
      </c>
      <c r="Q19" s="54">
        <v>1336</v>
      </c>
      <c r="R19" s="55">
        <f>Q19/B19*100</f>
        <v>0.42801992727505722</v>
      </c>
      <c r="S19" s="54">
        <v>3918</v>
      </c>
      <c r="T19" s="52">
        <f t="shared" si="10"/>
        <v>0.42708210702559879</v>
      </c>
      <c r="U19" s="54">
        <f t="shared" si="11"/>
        <v>77931</v>
      </c>
      <c r="V19" s="56">
        <f>U19/B19*100</f>
        <v>24.967081551251862</v>
      </c>
      <c r="W19" s="54">
        <f t="shared" si="3"/>
        <v>228918</v>
      </c>
      <c r="X19" s="56">
        <f t="shared" si="4"/>
        <v>24.953236798388467</v>
      </c>
      <c r="Y19" s="57">
        <v>216863</v>
      </c>
      <c r="Z19" s="58">
        <f>Y19/B19*100</f>
        <v>69.477309497493067</v>
      </c>
      <c r="AA19" s="57">
        <f>'[1]BJP koreksi 2025'!BE8</f>
        <v>637205</v>
      </c>
      <c r="AB19" s="58">
        <f t="shared" si="5"/>
        <v>69.458615111599457</v>
      </c>
      <c r="AC19" s="54">
        <f>U19+Y19</f>
        <v>294794</v>
      </c>
      <c r="AD19" s="58">
        <f>AC19/B19*100</f>
        <v>94.444391048744933</v>
      </c>
      <c r="AE19" s="57">
        <f>W19+AA19</f>
        <v>866123</v>
      </c>
      <c r="AF19" s="58">
        <f t="shared" si="6"/>
        <v>94.411851909987917</v>
      </c>
      <c r="AG19" s="59"/>
      <c r="AH19" s="60">
        <v>907587</v>
      </c>
      <c r="AI19" s="61"/>
      <c r="AJ19" s="62">
        <f t="shared" si="8"/>
        <v>228918</v>
      </c>
      <c r="AK19" s="59"/>
      <c r="AL19" s="62"/>
      <c r="AM19" s="43" t="s">
        <v>47</v>
      </c>
    </row>
    <row r="20" spans="1:39" s="27" customFormat="1" ht="14.25" customHeight="1" x14ac:dyDescent="0.2">
      <c r="A20" s="146"/>
      <c r="B20" s="147"/>
      <c r="C20" s="147"/>
      <c r="D20" s="147"/>
      <c r="E20" s="147"/>
      <c r="F20" s="147"/>
      <c r="G20" s="148"/>
      <c r="H20" s="148"/>
      <c r="I20" s="149"/>
      <c r="J20" s="149"/>
      <c r="K20" s="150"/>
      <c r="L20" s="148"/>
      <c r="M20" s="151"/>
      <c r="N20" s="151"/>
      <c r="O20" s="148"/>
      <c r="P20" s="148"/>
      <c r="Q20" s="148"/>
      <c r="R20" s="148"/>
      <c r="S20" s="148"/>
      <c r="T20" s="148"/>
      <c r="U20" s="148"/>
      <c r="V20" s="146"/>
      <c r="W20" s="148"/>
      <c r="X20" s="146"/>
      <c r="Y20" s="146"/>
      <c r="Z20" s="146"/>
      <c r="AA20" s="146"/>
      <c r="AB20" s="146"/>
      <c r="AC20" s="146"/>
      <c r="AD20" s="146"/>
      <c r="AE20" s="152"/>
      <c r="AF20" s="153"/>
      <c r="AG20" s="146"/>
    </row>
    <row r="21" spans="1:39" s="43" customFormat="1" x14ac:dyDescent="0.2">
      <c r="A21" s="154"/>
      <c r="B21" s="67"/>
      <c r="C21" s="67"/>
      <c r="D21" s="67"/>
      <c r="E21" s="68"/>
      <c r="F21" s="68"/>
      <c r="G21" s="68"/>
      <c r="H21" s="69"/>
      <c r="I21" s="70"/>
      <c r="J21" s="70"/>
      <c r="K21" s="68"/>
      <c r="L21" s="69"/>
      <c r="M21" s="68"/>
      <c r="N21" s="68"/>
      <c r="O21" s="68"/>
      <c r="P21" s="69"/>
      <c r="Q21" s="68"/>
      <c r="R21" s="68"/>
      <c r="S21" s="68"/>
      <c r="T21" s="69"/>
      <c r="U21" s="68"/>
      <c r="V21" s="71"/>
      <c r="W21" s="68"/>
      <c r="X21" s="71"/>
      <c r="Y21" s="72"/>
      <c r="Z21" s="155"/>
      <c r="AA21" s="72"/>
      <c r="AB21" s="155"/>
      <c r="AC21" s="155"/>
      <c r="AD21" s="155"/>
      <c r="AE21" s="72"/>
      <c r="AF21" s="155"/>
      <c r="AG21" s="156"/>
      <c r="AH21" s="157"/>
      <c r="AI21" s="158"/>
      <c r="AJ21" s="68"/>
      <c r="AK21" s="156"/>
      <c r="AL21" s="68"/>
    </row>
    <row r="22" spans="1:39" s="43" customFormat="1" x14ac:dyDescent="0.2">
      <c r="A22" s="154"/>
      <c r="B22" s="67"/>
      <c r="C22" s="67"/>
      <c r="D22" s="67"/>
      <c r="E22" s="68"/>
      <c r="F22" s="68"/>
      <c r="G22" s="68"/>
      <c r="H22" s="69"/>
      <c r="I22" s="70"/>
      <c r="J22" s="70"/>
      <c r="K22" s="68"/>
      <c r="L22" s="69"/>
      <c r="M22" s="68"/>
      <c r="N22" s="68"/>
      <c r="O22" s="68"/>
      <c r="P22" s="69"/>
      <c r="Q22" s="68"/>
      <c r="R22" s="68"/>
      <c r="S22" s="68"/>
      <c r="T22" s="69"/>
      <c r="U22" s="68"/>
      <c r="V22" s="71"/>
      <c r="W22" s="68"/>
      <c r="X22" s="71"/>
      <c r="Y22" s="72"/>
      <c r="Z22" s="155"/>
      <c r="AA22" s="72"/>
      <c r="AB22" s="155"/>
      <c r="AC22" s="155"/>
      <c r="AD22" s="155"/>
      <c r="AE22" s="72"/>
      <c r="AF22" s="155"/>
      <c r="AG22" s="156"/>
      <c r="AH22" s="157"/>
      <c r="AI22" s="158"/>
      <c r="AJ22" s="68"/>
      <c r="AK22" s="156"/>
      <c r="AL22" s="68"/>
    </row>
    <row r="23" spans="1:39" ht="18" x14ac:dyDescent="0.25">
      <c r="A23" s="4" t="s">
        <v>30</v>
      </c>
      <c r="B23" s="73"/>
      <c r="C23" s="73"/>
      <c r="D23" s="73"/>
      <c r="K23" s="66"/>
      <c r="L23" s="66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5"/>
      <c r="X23" s="74"/>
      <c r="Y23" s="76"/>
      <c r="Z23" s="77"/>
      <c r="AA23" s="78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</row>
    <row r="24" spans="1:39" s="81" customFormat="1" ht="25.5" x14ac:dyDescent="0.2">
      <c r="A24" s="188" t="s">
        <v>2</v>
      </c>
      <c r="B24" s="79" t="s">
        <v>3</v>
      </c>
      <c r="C24" s="79" t="s">
        <v>31</v>
      </c>
      <c r="D24" s="220" t="s">
        <v>5</v>
      </c>
      <c r="E24" s="222" t="s">
        <v>13</v>
      </c>
      <c r="F24" s="223"/>
      <c r="G24" s="223"/>
      <c r="H24" s="224"/>
      <c r="I24" s="80"/>
      <c r="J24" s="159"/>
      <c r="K24" s="160"/>
      <c r="L24" s="161"/>
      <c r="M24" s="162"/>
      <c r="N24" s="162"/>
      <c r="O24" s="162"/>
      <c r="P24" s="162"/>
      <c r="Q24" s="162"/>
      <c r="R24" s="162"/>
      <c r="S24" s="162"/>
      <c r="T24" s="162"/>
      <c r="U24" s="162"/>
      <c r="V24" s="163"/>
      <c r="W24" s="84"/>
      <c r="X24" s="83"/>
      <c r="Y24" s="82"/>
      <c r="Z24" s="85"/>
      <c r="AA24" s="86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</row>
    <row r="25" spans="1:39" s="80" customFormat="1" x14ac:dyDescent="0.2">
      <c r="A25" s="188"/>
      <c r="B25" s="79" t="s">
        <v>18</v>
      </c>
      <c r="C25" s="79" t="s">
        <v>19</v>
      </c>
      <c r="D25" s="221"/>
      <c r="E25" s="9" t="s">
        <v>20</v>
      </c>
      <c r="F25" s="10" t="s">
        <v>21</v>
      </c>
      <c r="G25" s="9" t="s">
        <v>19</v>
      </c>
      <c r="H25" s="10" t="s">
        <v>23</v>
      </c>
      <c r="J25" s="159"/>
      <c r="K25" s="159"/>
      <c r="L25" s="159"/>
      <c r="M25" s="160"/>
      <c r="N25" s="160"/>
      <c r="O25" s="164"/>
      <c r="P25" s="164"/>
      <c r="Q25" s="164"/>
      <c r="R25" s="164"/>
      <c r="S25" s="164"/>
      <c r="T25" s="164"/>
      <c r="U25" s="164"/>
      <c r="V25" s="164"/>
      <c r="W25" s="88"/>
      <c r="X25" s="87"/>
      <c r="Y25" s="87"/>
      <c r="Z25" s="89"/>
      <c r="AA25" s="90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</row>
    <row r="26" spans="1:39" x14ac:dyDescent="0.2">
      <c r="A26" s="91">
        <f t="shared" ref="A26:C37" si="12">A8</f>
        <v>2015</v>
      </c>
      <c r="B26" s="92"/>
      <c r="C26" s="92">
        <f t="shared" ref="C26:C34" si="13">C8</f>
        <v>889966</v>
      </c>
      <c r="D26" s="92"/>
      <c r="E26" s="93">
        <f t="shared" ref="E26:E34" si="14">E8</f>
        <v>23279</v>
      </c>
      <c r="F26" s="94"/>
      <c r="G26" s="95">
        <f t="shared" ref="G26:H32" si="15">G8</f>
        <v>116395</v>
      </c>
      <c r="H26" s="96">
        <f t="shared" si="15"/>
        <v>13.078589519150169</v>
      </c>
      <c r="J26" s="27"/>
      <c r="K26" s="27"/>
      <c r="L26" s="27"/>
      <c r="M26" s="165"/>
      <c r="N26" s="165"/>
      <c r="O26" s="166"/>
      <c r="P26" s="166"/>
      <c r="Q26" s="166"/>
      <c r="R26" s="166"/>
      <c r="S26" s="166"/>
      <c r="T26" s="166"/>
      <c r="U26" s="166"/>
      <c r="V26" s="166"/>
      <c r="W26" s="75"/>
      <c r="X26" s="74"/>
      <c r="Y26" s="74"/>
      <c r="Z26" s="77"/>
      <c r="AA26" s="78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</row>
    <row r="27" spans="1:39" x14ac:dyDescent="0.2">
      <c r="A27" s="91">
        <f t="shared" si="12"/>
        <v>2016</v>
      </c>
      <c r="B27" s="92"/>
      <c r="C27" s="92">
        <f t="shared" si="13"/>
        <v>893914</v>
      </c>
      <c r="D27" s="92"/>
      <c r="E27" s="93">
        <f t="shared" si="14"/>
        <v>24864</v>
      </c>
      <c r="F27" s="94"/>
      <c r="G27" s="95">
        <f t="shared" si="15"/>
        <v>124320</v>
      </c>
      <c r="H27" s="96">
        <f t="shared" si="15"/>
        <v>13.907378114673225</v>
      </c>
      <c r="J27" s="27"/>
      <c r="K27" s="27"/>
      <c r="L27" s="27"/>
      <c r="M27" s="165"/>
      <c r="N27" s="165"/>
      <c r="O27" s="166"/>
      <c r="P27" s="166"/>
      <c r="Q27" s="166"/>
      <c r="R27" s="166"/>
      <c r="S27" s="166"/>
      <c r="T27" s="166"/>
      <c r="U27" s="166"/>
      <c r="V27" s="166"/>
      <c r="W27" s="75"/>
      <c r="X27" s="74"/>
      <c r="Y27" s="74"/>
      <c r="Z27" s="77"/>
      <c r="AA27" s="78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</row>
    <row r="28" spans="1:39" x14ac:dyDescent="0.2">
      <c r="A28" s="91">
        <f t="shared" si="12"/>
        <v>2017</v>
      </c>
      <c r="B28" s="92"/>
      <c r="C28" s="92">
        <f t="shared" si="13"/>
        <v>899550</v>
      </c>
      <c r="D28" s="92"/>
      <c r="E28" s="93">
        <f t="shared" si="14"/>
        <v>27446</v>
      </c>
      <c r="F28" s="94"/>
      <c r="G28" s="95">
        <f t="shared" si="15"/>
        <v>137230</v>
      </c>
      <c r="H28" s="96">
        <f t="shared" si="15"/>
        <v>15.255405480518036</v>
      </c>
      <c r="J28" s="27"/>
      <c r="K28" s="27"/>
      <c r="L28" s="27"/>
      <c r="M28" s="165"/>
      <c r="N28" s="165"/>
      <c r="O28" s="166"/>
      <c r="P28" s="166"/>
      <c r="Q28" s="166"/>
      <c r="R28" s="166"/>
      <c r="S28" s="166"/>
      <c r="T28" s="166"/>
      <c r="U28" s="166"/>
      <c r="V28" s="166"/>
      <c r="W28" s="74"/>
      <c r="X28" s="74"/>
      <c r="Y28" s="74"/>
      <c r="Z28" s="77"/>
      <c r="AA28" s="78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</row>
    <row r="29" spans="1:39" x14ac:dyDescent="0.2">
      <c r="A29" s="91">
        <f t="shared" si="12"/>
        <v>2018</v>
      </c>
      <c r="B29" s="92"/>
      <c r="C29" s="92">
        <f t="shared" si="13"/>
        <v>878374</v>
      </c>
      <c r="D29" s="92"/>
      <c r="E29" s="93">
        <f t="shared" si="14"/>
        <v>30694</v>
      </c>
      <c r="F29" s="94"/>
      <c r="G29" s="95">
        <f t="shared" si="15"/>
        <v>153470</v>
      </c>
      <c r="H29" s="96">
        <f t="shared" si="15"/>
        <v>17.472056322249976</v>
      </c>
      <c r="J29" s="27"/>
      <c r="K29" s="27"/>
      <c r="L29" s="27"/>
      <c r="M29" s="165"/>
      <c r="N29" s="165"/>
      <c r="O29" s="166"/>
      <c r="P29" s="166"/>
      <c r="Q29" s="166"/>
      <c r="R29" s="166"/>
      <c r="S29" s="166"/>
      <c r="T29" s="166"/>
      <c r="U29" s="166"/>
      <c r="V29" s="166"/>
      <c r="W29" s="74"/>
      <c r="X29" s="74"/>
      <c r="Y29" s="74"/>
      <c r="Z29" s="77"/>
      <c r="AA29" s="78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</row>
    <row r="30" spans="1:39" x14ac:dyDescent="0.2">
      <c r="A30" s="91">
        <f t="shared" si="12"/>
        <v>2019</v>
      </c>
      <c r="B30" s="28"/>
      <c r="C30" s="92">
        <f t="shared" si="13"/>
        <v>891912</v>
      </c>
      <c r="D30" s="28"/>
      <c r="E30" s="93">
        <f t="shared" si="14"/>
        <v>32973</v>
      </c>
      <c r="F30" s="94"/>
      <c r="G30" s="95">
        <f t="shared" si="15"/>
        <v>164865</v>
      </c>
      <c r="H30" s="96">
        <f t="shared" si="15"/>
        <v>18.484446896106345</v>
      </c>
      <c r="J30" s="27"/>
      <c r="K30" s="27"/>
      <c r="L30" s="27"/>
      <c r="M30" s="165"/>
      <c r="N30" s="165"/>
      <c r="O30" s="166"/>
      <c r="P30" s="166"/>
      <c r="Q30" s="166"/>
      <c r="R30" s="166"/>
      <c r="S30" s="166"/>
      <c r="T30" s="166"/>
      <c r="U30" s="166"/>
      <c r="V30" s="166"/>
      <c r="W30" s="74"/>
      <c r="X30" s="74"/>
      <c r="Y30" s="74"/>
      <c r="Z30" s="77"/>
      <c r="AA30" s="78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</row>
    <row r="31" spans="1:39" s="103" customFormat="1" ht="42.75" x14ac:dyDescent="0.25">
      <c r="A31" s="97" t="str">
        <f t="shared" si="12"/>
        <v>2020 sebelum audit</v>
      </c>
      <c r="B31" s="30"/>
      <c r="C31" s="98">
        <f t="shared" si="13"/>
        <v>907587</v>
      </c>
      <c r="D31" s="30"/>
      <c r="E31" s="99">
        <f t="shared" si="14"/>
        <v>34722</v>
      </c>
      <c r="F31" s="100"/>
      <c r="G31" s="101">
        <f t="shared" si="15"/>
        <v>203126</v>
      </c>
      <c r="H31" s="102">
        <f t="shared" si="15"/>
        <v>22.380884697555164</v>
      </c>
      <c r="J31" s="146"/>
      <c r="K31" s="146"/>
      <c r="L31" s="104"/>
      <c r="M31" s="64"/>
      <c r="N31" s="64"/>
      <c r="O31" s="170"/>
      <c r="P31" s="171"/>
      <c r="Q31" s="171"/>
      <c r="R31" s="171"/>
      <c r="S31" s="168"/>
      <c r="T31" s="167"/>
      <c r="U31" s="167"/>
      <c r="V31" s="167"/>
      <c r="W31" s="106"/>
      <c r="X31" s="105"/>
      <c r="Y31" s="105"/>
      <c r="AA31" s="106"/>
    </row>
    <row r="32" spans="1:39" s="103" customFormat="1" ht="28.5" x14ac:dyDescent="0.25">
      <c r="A32" s="97" t="str">
        <f t="shared" si="12"/>
        <v>2020    hasil audit</v>
      </c>
      <c r="B32" s="30"/>
      <c r="C32" s="98">
        <f t="shared" si="13"/>
        <v>907587</v>
      </c>
      <c r="D32" s="30"/>
      <c r="E32" s="99">
        <f t="shared" si="14"/>
        <v>34722</v>
      </c>
      <c r="F32" s="100"/>
      <c r="G32" s="101">
        <f t="shared" si="15"/>
        <v>132401</v>
      </c>
      <c r="H32" s="102">
        <f t="shared" si="15"/>
        <v>14.588243330942378</v>
      </c>
      <c r="J32" s="146"/>
      <c r="K32" s="146"/>
      <c r="L32" s="104"/>
      <c r="M32" s="64"/>
      <c r="N32" s="64"/>
      <c r="O32" s="170"/>
      <c r="P32" s="171"/>
      <c r="Q32" s="171"/>
      <c r="R32" s="171"/>
      <c r="S32" s="168"/>
      <c r="T32" s="167"/>
      <c r="U32" s="167"/>
      <c r="V32" s="167"/>
      <c r="W32" s="106"/>
      <c r="X32" s="105"/>
      <c r="Y32" s="105"/>
      <c r="AA32" s="106"/>
    </row>
    <row r="33" spans="1:38" s="103" customFormat="1" x14ac:dyDescent="0.2">
      <c r="A33" s="107">
        <f t="shared" si="12"/>
        <v>2021</v>
      </c>
      <c r="B33" s="30">
        <f>B15</f>
        <v>304366</v>
      </c>
      <c r="C33" s="92">
        <f t="shared" si="13"/>
        <v>897916</v>
      </c>
      <c r="D33" s="111">
        <f>C33/B33</f>
        <v>2.9501192643067884</v>
      </c>
      <c r="E33" s="93">
        <f t="shared" si="14"/>
        <v>36645</v>
      </c>
      <c r="F33" s="15">
        <f>E33/B33*100</f>
        <v>12.039781053074259</v>
      </c>
      <c r="G33" s="95">
        <f>G15</f>
        <v>133235.41862400001</v>
      </c>
      <c r="H33" s="96">
        <f>G33/C33*100</f>
        <v>14.838294297462124</v>
      </c>
      <c r="J33" s="146"/>
      <c r="K33" s="146"/>
      <c r="L33" s="108"/>
      <c r="M33" s="109"/>
      <c r="N33" s="109"/>
      <c r="O33" s="170"/>
      <c r="P33" s="171"/>
      <c r="Q33" s="171"/>
      <c r="R33" s="171"/>
      <c r="S33" s="168"/>
      <c r="T33" s="167"/>
      <c r="U33" s="167"/>
      <c r="V33" s="167"/>
      <c r="W33" s="106"/>
      <c r="X33" s="105"/>
      <c r="Y33" s="105"/>
      <c r="AA33" s="106"/>
    </row>
    <row r="34" spans="1:38" s="114" customFormat="1" x14ac:dyDescent="0.2">
      <c r="A34" s="110">
        <f t="shared" si="12"/>
        <v>2022</v>
      </c>
      <c r="B34" s="30">
        <f>B16</f>
        <v>301877</v>
      </c>
      <c r="C34" s="47">
        <f t="shared" si="13"/>
        <v>899407</v>
      </c>
      <c r="D34" s="111">
        <f>C34/B34</f>
        <v>2.9793823312143686</v>
      </c>
      <c r="E34" s="112">
        <f t="shared" si="14"/>
        <v>39249</v>
      </c>
      <c r="F34" s="15">
        <f>E34/B34*100</f>
        <v>13.001652991118901</v>
      </c>
      <c r="G34" s="113">
        <f>G16</f>
        <v>116890</v>
      </c>
      <c r="H34" s="96">
        <f t="shared" ref="H34:H37" si="16">G34/C34*100</f>
        <v>12.996340922407764</v>
      </c>
      <c r="J34" s="43"/>
      <c r="K34" s="43"/>
      <c r="L34" s="172"/>
      <c r="M34" s="108"/>
      <c r="N34" s="108"/>
      <c r="O34" s="173"/>
      <c r="P34" s="174"/>
      <c r="Q34" s="174"/>
      <c r="R34" s="174"/>
      <c r="S34" s="169"/>
      <c r="T34" s="169"/>
      <c r="U34" s="169"/>
      <c r="V34" s="169"/>
      <c r="W34" s="115"/>
      <c r="X34" s="115"/>
      <c r="Y34" s="115"/>
      <c r="Z34" s="116"/>
      <c r="AA34" s="117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</row>
    <row r="35" spans="1:38" s="114" customFormat="1" x14ac:dyDescent="0.2">
      <c r="A35" s="110">
        <f t="shared" si="12"/>
        <v>2023</v>
      </c>
      <c r="B35" s="30">
        <f>B17</f>
        <v>307287</v>
      </c>
      <c r="C35" s="47">
        <f t="shared" si="12"/>
        <v>911745</v>
      </c>
      <c r="D35" s="111">
        <f>C35/B35</f>
        <v>2.9670796356500602</v>
      </c>
      <c r="E35" s="112">
        <f>E17</f>
        <v>41090</v>
      </c>
      <c r="F35" s="15">
        <f>E35/B35*100</f>
        <v>13.371864087969879</v>
      </c>
      <c r="G35" s="113">
        <f>G17</f>
        <v>121868</v>
      </c>
      <c r="H35" s="96">
        <f t="shared" si="16"/>
        <v>13.366456629869097</v>
      </c>
      <c r="J35" s="43"/>
      <c r="K35" s="43"/>
      <c r="L35" s="172"/>
      <c r="M35" s="108"/>
      <c r="N35" s="108"/>
      <c r="O35" s="173"/>
      <c r="P35" s="174"/>
      <c r="Q35" s="174"/>
      <c r="R35" s="174"/>
      <c r="S35" s="169"/>
      <c r="T35" s="169"/>
      <c r="U35" s="169"/>
      <c r="V35" s="169"/>
      <c r="W35" s="115"/>
      <c r="X35" s="115"/>
      <c r="Y35" s="115"/>
      <c r="Z35" s="116"/>
      <c r="AA35" s="117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</row>
    <row r="36" spans="1:38" s="114" customFormat="1" x14ac:dyDescent="0.2">
      <c r="A36" s="110">
        <f t="shared" si="12"/>
        <v>2024</v>
      </c>
      <c r="B36" s="30">
        <f>B18</f>
        <v>308899</v>
      </c>
      <c r="C36" s="47">
        <f t="shared" si="12"/>
        <v>913950</v>
      </c>
      <c r="D36" s="111">
        <f>C36/B36</f>
        <v>2.9587340846037056</v>
      </c>
      <c r="E36" s="112">
        <f>E18</f>
        <v>42020</v>
      </c>
      <c r="F36" s="15">
        <f>E36/B36*100</f>
        <v>13.603151839274327</v>
      </c>
      <c r="G36" s="113">
        <f>G18</f>
        <v>124273</v>
      </c>
      <c r="H36" s="96">
        <f t="shared" si="16"/>
        <v>13.597352152743586</v>
      </c>
      <c r="J36" s="43"/>
      <c r="K36" s="43"/>
      <c r="L36" s="172"/>
      <c r="M36" s="108"/>
      <c r="N36" s="108"/>
      <c r="O36" s="173"/>
      <c r="P36" s="174"/>
      <c r="Q36" s="174"/>
      <c r="R36" s="174"/>
      <c r="S36" s="169"/>
      <c r="T36" s="169"/>
      <c r="U36" s="169"/>
      <c r="V36" s="169"/>
      <c r="W36" s="115"/>
      <c r="X36" s="115"/>
      <c r="Y36" s="115"/>
      <c r="Z36" s="116"/>
      <c r="AA36" s="117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</row>
    <row r="37" spans="1:38" x14ac:dyDescent="0.2">
      <c r="A37" s="118">
        <f t="shared" si="12"/>
        <v>2025</v>
      </c>
      <c r="B37" s="119">
        <f>B19</f>
        <v>312135</v>
      </c>
      <c r="C37" s="120">
        <f t="shared" si="12"/>
        <v>917388</v>
      </c>
      <c r="D37" s="121">
        <f>C37/B37</f>
        <v>2.9390744389446875</v>
      </c>
      <c r="E37" s="122">
        <f>E19</f>
        <v>42844</v>
      </c>
      <c r="F37" s="123">
        <f>E37/B37*100</f>
        <v>13.726112098931553</v>
      </c>
      <c r="G37" s="124">
        <f>G19</f>
        <v>125871</v>
      </c>
      <c r="H37" s="123">
        <f t="shared" si="16"/>
        <v>13.720584965140159</v>
      </c>
      <c r="J37" s="27"/>
      <c r="K37" s="27"/>
      <c r="L37" s="65"/>
      <c r="M37" s="66"/>
      <c r="N37" s="66"/>
      <c r="O37" s="175"/>
      <c r="P37" s="176"/>
      <c r="Q37" s="176"/>
      <c r="R37" s="176"/>
      <c r="S37" s="166"/>
      <c r="T37" s="166"/>
      <c r="U37" s="166"/>
      <c r="V37" s="166"/>
      <c r="W37" s="74"/>
      <c r="X37" s="74"/>
      <c r="Y37" s="74"/>
      <c r="Z37" s="77"/>
      <c r="AA37" s="78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</row>
    <row r="38" spans="1:38" x14ac:dyDescent="0.2">
      <c r="A38" s="126"/>
      <c r="B38" s="127"/>
      <c r="C38" s="88"/>
      <c r="D38" s="127"/>
      <c r="E38" s="84"/>
      <c r="F38" s="84"/>
      <c r="G38" s="84"/>
      <c r="H38" s="84"/>
      <c r="I38" s="27"/>
      <c r="J38" s="27"/>
      <c r="K38" s="27"/>
      <c r="L38" s="27"/>
      <c r="M38" s="128"/>
      <c r="N38" s="128"/>
      <c r="O38" s="125"/>
      <c r="P38" s="166"/>
      <c r="Q38" s="166"/>
      <c r="R38" s="166"/>
      <c r="S38" s="166"/>
      <c r="T38" s="166"/>
      <c r="U38" s="166"/>
      <c r="V38" s="166"/>
      <c r="W38" s="74"/>
      <c r="X38" s="74"/>
      <c r="Y38" s="74"/>
      <c r="Z38" s="77"/>
      <c r="AA38" s="78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</row>
    <row r="39" spans="1:38" s="130" customFormat="1" ht="12.75" x14ac:dyDescent="0.2">
      <c r="A39" s="129" t="s">
        <v>32</v>
      </c>
      <c r="I39" s="131"/>
      <c r="J39" s="131"/>
      <c r="K39" s="131"/>
      <c r="L39" s="131"/>
      <c r="M39" s="132"/>
      <c r="N39" s="132"/>
      <c r="O39" s="133"/>
      <c r="P39" s="134"/>
      <c r="Q39" s="134"/>
      <c r="R39" s="134"/>
      <c r="S39" s="134"/>
      <c r="T39" s="134"/>
      <c r="U39" s="134"/>
      <c r="V39" s="134"/>
      <c r="W39" s="134"/>
      <c r="X39" s="134"/>
      <c r="Y39" s="135"/>
      <c r="Z39" s="135"/>
      <c r="AA39" s="135"/>
      <c r="AB39" s="135"/>
      <c r="AC39" s="135"/>
      <c r="AD39" s="135"/>
      <c r="AE39" s="135"/>
      <c r="AF39" s="135"/>
      <c r="AG39" s="131"/>
      <c r="AH39" s="131"/>
      <c r="AI39" s="131"/>
      <c r="AJ39" s="131"/>
      <c r="AK39" s="131"/>
      <c r="AL39" s="131"/>
    </row>
    <row r="40" spans="1:38" s="130" customFormat="1" ht="12.75" x14ac:dyDescent="0.2">
      <c r="A40" s="129"/>
      <c r="I40" s="131"/>
      <c r="J40" s="131"/>
      <c r="K40" s="131"/>
      <c r="L40" s="131"/>
      <c r="M40" s="132"/>
      <c r="N40" s="132"/>
      <c r="O40" s="133"/>
      <c r="P40" s="134"/>
      <c r="Q40" s="134"/>
      <c r="R40" s="134"/>
      <c r="S40" s="134"/>
      <c r="T40" s="134"/>
      <c r="U40" s="134"/>
      <c r="V40" s="134"/>
      <c r="W40" s="134"/>
      <c r="X40" s="134"/>
      <c r="Y40" s="135"/>
      <c r="Z40" s="135"/>
      <c r="AA40" s="135"/>
      <c r="AB40" s="135"/>
      <c r="AC40" s="135"/>
      <c r="AD40" s="135"/>
      <c r="AE40" s="135"/>
      <c r="AF40" s="135"/>
      <c r="AG40" s="131"/>
      <c r="AH40" s="131"/>
      <c r="AI40" s="131"/>
      <c r="AJ40" s="131"/>
      <c r="AK40" s="131"/>
      <c r="AL40" s="131"/>
    </row>
    <row r="41" spans="1:38" x14ac:dyDescent="0.2">
      <c r="A41" s="136" t="s">
        <v>33</v>
      </c>
      <c r="P41" s="137"/>
      <c r="Q41" s="88"/>
      <c r="R41" s="88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</row>
    <row r="42" spans="1:38" x14ac:dyDescent="0.2">
      <c r="A42" s="138" t="s">
        <v>34</v>
      </c>
      <c r="P42" s="137"/>
      <c r="Q42" s="88"/>
      <c r="R42" s="88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</row>
    <row r="43" spans="1:38" x14ac:dyDescent="0.2">
      <c r="A43" s="136"/>
      <c r="P43" s="137"/>
      <c r="Q43" s="88"/>
      <c r="R43" s="88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</row>
    <row r="44" spans="1:38" s="103" customFormat="1" ht="19.5" customHeight="1" x14ac:dyDescent="0.25">
      <c r="A44" s="139"/>
      <c r="Z44" s="140"/>
      <c r="AA44" s="141" t="s">
        <v>35</v>
      </c>
      <c r="AB44" s="142"/>
      <c r="AC44" s="142"/>
    </row>
    <row r="45" spans="1:38" s="103" customFormat="1" ht="19.5" customHeight="1" x14ac:dyDescent="0.25">
      <c r="Z45" s="140"/>
      <c r="AA45" s="141" t="s">
        <v>36</v>
      </c>
      <c r="AB45" s="142"/>
      <c r="AC45" s="142"/>
    </row>
    <row r="46" spans="1:38" s="103" customFormat="1" ht="19.5" customHeight="1" x14ac:dyDescent="0.25">
      <c r="Z46" s="140"/>
      <c r="AA46" s="141" t="s">
        <v>37</v>
      </c>
      <c r="AB46" s="142"/>
      <c r="AC46" s="142"/>
    </row>
    <row r="47" spans="1:38" s="103" customFormat="1" ht="24" customHeight="1" x14ac:dyDescent="0.25">
      <c r="Z47" s="140"/>
      <c r="AA47" s="141"/>
      <c r="AB47" s="142"/>
      <c r="AC47" s="142"/>
    </row>
    <row r="48" spans="1:38" s="103" customFormat="1" ht="24" customHeight="1" x14ac:dyDescent="0.25">
      <c r="Z48" s="140"/>
      <c r="AA48" s="141"/>
      <c r="AB48" s="142"/>
      <c r="AC48" s="142"/>
    </row>
    <row r="49" spans="1:29" s="103" customFormat="1" ht="24" customHeight="1" x14ac:dyDescent="0.25">
      <c r="Z49" s="140"/>
      <c r="AA49" s="141"/>
      <c r="AB49" s="142"/>
      <c r="AC49" s="142"/>
    </row>
    <row r="50" spans="1:29" s="103" customFormat="1" ht="24" customHeight="1" x14ac:dyDescent="0.25">
      <c r="Z50" s="140"/>
      <c r="AA50" s="141"/>
      <c r="AB50" s="142"/>
      <c r="AC50" s="142"/>
    </row>
    <row r="51" spans="1:29" s="103" customFormat="1" ht="19.5" customHeight="1" x14ac:dyDescent="0.25">
      <c r="Z51" s="140"/>
      <c r="AA51" s="141" t="s">
        <v>38</v>
      </c>
      <c r="AB51" s="142"/>
      <c r="AC51" s="142"/>
    </row>
    <row r="52" spans="1:29" s="103" customFormat="1" ht="19.5" customHeight="1" x14ac:dyDescent="0.25">
      <c r="Z52" s="140"/>
      <c r="AA52" s="141" t="s">
        <v>39</v>
      </c>
      <c r="AB52" s="142"/>
      <c r="AC52" s="142"/>
    </row>
    <row r="53" spans="1:29" s="103" customFormat="1" ht="19.5" customHeight="1" x14ac:dyDescent="0.25">
      <c r="Z53" s="140"/>
      <c r="AA53" s="141" t="s">
        <v>40</v>
      </c>
      <c r="AB53" s="142"/>
      <c r="AC53" s="142"/>
    </row>
    <row r="54" spans="1:29" ht="22.5" customHeight="1" x14ac:dyDescent="0.2">
      <c r="A54" s="206" t="s">
        <v>41</v>
      </c>
      <c r="B54" s="206"/>
      <c r="C54" s="206"/>
      <c r="M54" s="137"/>
      <c r="N54" s="137"/>
      <c r="O54" s="88"/>
      <c r="P54" s="74"/>
      <c r="Q54" s="74"/>
      <c r="R54" s="74"/>
      <c r="S54" s="74"/>
      <c r="T54" s="74"/>
      <c r="U54" s="74"/>
      <c r="V54" s="74"/>
      <c r="W54" s="74"/>
      <c r="X54" s="74"/>
      <c r="Y54" s="74"/>
      <c r="AA54" s="74"/>
    </row>
    <row r="55" spans="1:29" ht="22.5" customHeight="1" x14ac:dyDescent="0.2">
      <c r="A55" s="143" t="s">
        <v>42</v>
      </c>
      <c r="B55" s="144"/>
      <c r="C55" s="145"/>
    </row>
    <row r="56" spans="1:29" ht="22.5" customHeight="1" x14ac:dyDescent="0.2">
      <c r="A56" s="143" t="s">
        <v>43</v>
      </c>
      <c r="B56" s="144"/>
      <c r="C56" s="145"/>
    </row>
    <row r="57" spans="1:29" ht="22.5" customHeight="1" x14ac:dyDescent="0.2">
      <c r="A57" s="143" t="s">
        <v>44</v>
      </c>
      <c r="B57" s="144"/>
      <c r="C57" s="145"/>
    </row>
  </sheetData>
  <mergeCells count="26">
    <mergeCell ref="A54:C54"/>
    <mergeCell ref="E5:X5"/>
    <mergeCell ref="Y5:AB5"/>
    <mergeCell ref="AC5:AF6"/>
    <mergeCell ref="AG5:AH6"/>
    <mergeCell ref="U6:X6"/>
    <mergeCell ref="Y6:AB6"/>
    <mergeCell ref="A24:A25"/>
    <mergeCell ref="D24:D25"/>
    <mergeCell ref="E24:H24"/>
    <mergeCell ref="AG3:AH3"/>
    <mergeCell ref="AI3:AJ3"/>
    <mergeCell ref="AK3:AL3"/>
    <mergeCell ref="A4:A7"/>
    <mergeCell ref="B4:B6"/>
    <mergeCell ref="C4:C6"/>
    <mergeCell ref="D4:D7"/>
    <mergeCell ref="E4:AF4"/>
    <mergeCell ref="AG4:AH4"/>
    <mergeCell ref="AI4:AL4"/>
    <mergeCell ref="AI5:AJ6"/>
    <mergeCell ref="AK5:AL6"/>
    <mergeCell ref="E6:H6"/>
    <mergeCell ref="I6:L6"/>
    <mergeCell ref="M6:P6"/>
    <mergeCell ref="Q6:T6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41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CAP AM 2025 DISDUKCAPIL</vt:lpstr>
      <vt:lpstr>'CAP AM 2025 DISDUKCAPIL'!Print_Area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2026-01-28T08:07:03Z</cp:lastPrinted>
  <dcterms:created xsi:type="dcterms:W3CDTF">2026-01-28T07:53:04Z</dcterms:created>
  <dcterms:modified xsi:type="dcterms:W3CDTF">2026-01-28T09:25:28Z</dcterms:modified>
</cp:coreProperties>
</file>